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55" windowHeight="7935" firstSheet="3" activeTab="10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agosto" sheetId="7" r:id="rId7"/>
    <sheet name="septiembre" sheetId="8" r:id="rId8"/>
    <sheet name="octubre" sheetId="9" r:id="rId9"/>
    <sheet name="noviembre" sheetId="10" r:id="rId10"/>
    <sheet name="diciembre" sheetId="11" r:id="rId11"/>
  </sheets>
  <calcPr calcId="125725"/>
</workbook>
</file>

<file path=xl/calcChain.xml><?xml version="1.0" encoding="utf-8"?>
<calcChain xmlns="http://schemas.openxmlformats.org/spreadsheetml/2006/main">
  <c r="C384" i="7"/>
  <c r="C370"/>
  <c r="C357"/>
  <c r="C348"/>
  <c r="C338"/>
  <c r="C329"/>
  <c r="C319"/>
  <c r="C309"/>
  <c r="C283"/>
  <c r="C252"/>
  <c r="C214"/>
  <c r="C205"/>
  <c r="C204"/>
  <c r="C203"/>
  <c r="C202"/>
  <c r="C201"/>
  <c r="C200"/>
  <c r="C199"/>
  <c r="C198"/>
  <c r="C197"/>
  <c r="C196"/>
  <c r="C195"/>
  <c r="C194"/>
  <c r="C193"/>
  <c r="C192"/>
  <c r="C191"/>
  <c r="C190"/>
  <c r="C189"/>
  <c r="C182"/>
  <c r="C181"/>
  <c r="C180"/>
  <c r="C179"/>
  <c r="C178"/>
  <c r="C177"/>
  <c r="C175"/>
  <c r="C174"/>
  <c r="C173"/>
  <c r="C172"/>
  <c r="C171"/>
  <c r="C170"/>
  <c r="C169"/>
  <c r="C168"/>
  <c r="C167"/>
  <c r="C166"/>
  <c r="C158"/>
  <c r="C131"/>
  <c r="C95"/>
  <c r="C67"/>
  <c r="C27"/>
  <c r="C33" s="1"/>
  <c r="AA390" i="6"/>
  <c r="Z390"/>
  <c r="C390"/>
  <c r="C392" s="1"/>
  <c r="V388"/>
  <c r="W388" s="1"/>
  <c r="X388" s="1"/>
  <c r="J388"/>
  <c r="I388"/>
  <c r="V387"/>
  <c r="W387" s="1"/>
  <c r="X387" s="1"/>
  <c r="J387"/>
  <c r="I387"/>
  <c r="W386"/>
  <c r="X386" s="1"/>
  <c r="V386"/>
  <c r="J386"/>
  <c r="I386"/>
  <c r="V385"/>
  <c r="W385" s="1"/>
  <c r="X385" s="1"/>
  <c r="J385"/>
  <c r="I385"/>
  <c r="W384"/>
  <c r="X384" s="1"/>
  <c r="V384"/>
  <c r="J384"/>
  <c r="I384"/>
  <c r="W383"/>
  <c r="X383" s="1"/>
  <c r="V383"/>
  <c r="J383"/>
  <c r="I383"/>
  <c r="Y382"/>
  <c r="AC382" s="1"/>
  <c r="H382" s="1"/>
  <c r="X382"/>
  <c r="AB382" s="1"/>
  <c r="D382" s="1"/>
  <c r="E382" s="1"/>
  <c r="W382"/>
  <c r="V382"/>
  <c r="J382"/>
  <c r="I382"/>
  <c r="V381"/>
  <c r="W381" s="1"/>
  <c r="J381"/>
  <c r="J390" s="1"/>
  <c r="J392" s="1"/>
  <c r="I381"/>
  <c r="I390" s="1"/>
  <c r="I392" s="1"/>
  <c r="C376"/>
  <c r="X374"/>
  <c r="Y374" s="1"/>
  <c r="AC374" s="1"/>
  <c r="H374" s="1"/>
  <c r="V374"/>
  <c r="W374" s="1"/>
  <c r="J374"/>
  <c r="I374"/>
  <c r="AB373"/>
  <c r="X373"/>
  <c r="Y373" s="1"/>
  <c r="AC373" s="1"/>
  <c r="H373" s="1"/>
  <c r="V373"/>
  <c r="W373" s="1"/>
  <c r="J373"/>
  <c r="I373"/>
  <c r="G373"/>
  <c r="K373" s="1"/>
  <c r="F373"/>
  <c r="D373"/>
  <c r="X372"/>
  <c r="Y372" s="1"/>
  <c r="AC372" s="1"/>
  <c r="H372" s="1"/>
  <c r="W372"/>
  <c r="V372"/>
  <c r="U372"/>
  <c r="T372"/>
  <c r="J372"/>
  <c r="I372"/>
  <c r="G372"/>
  <c r="K372" s="1"/>
  <c r="F372"/>
  <c r="AC371"/>
  <c r="AB371"/>
  <c r="Y371"/>
  <c r="X371"/>
  <c r="V371"/>
  <c r="W371" s="1"/>
  <c r="J371"/>
  <c r="J376" s="1"/>
  <c r="I371"/>
  <c r="I376" s="1"/>
  <c r="H371"/>
  <c r="E371"/>
  <c r="D371"/>
  <c r="I364"/>
  <c r="E364"/>
  <c r="D364"/>
  <c r="C364"/>
  <c r="V362"/>
  <c r="W362" s="1"/>
  <c r="X362" s="1"/>
  <c r="J362"/>
  <c r="J364" s="1"/>
  <c r="I362"/>
  <c r="E362"/>
  <c r="F362" s="1"/>
  <c r="C355"/>
  <c r="W353"/>
  <c r="X353" s="1"/>
  <c r="V353"/>
  <c r="J353"/>
  <c r="I353"/>
  <c r="F353"/>
  <c r="G353" s="1"/>
  <c r="V352"/>
  <c r="W352" s="1"/>
  <c r="X352" s="1"/>
  <c r="J352"/>
  <c r="J355" s="1"/>
  <c r="I352"/>
  <c r="I355" s="1"/>
  <c r="C345"/>
  <c r="W343"/>
  <c r="X343" s="1"/>
  <c r="V343"/>
  <c r="J343"/>
  <c r="J345" s="1"/>
  <c r="I343"/>
  <c r="V342"/>
  <c r="W342" s="1"/>
  <c r="X342" s="1"/>
  <c r="J342"/>
  <c r="I342"/>
  <c r="I345" s="1"/>
  <c r="C335"/>
  <c r="W333"/>
  <c r="X333" s="1"/>
  <c r="V333"/>
  <c r="J333"/>
  <c r="J335" s="1"/>
  <c r="I333"/>
  <c r="V332"/>
  <c r="W332" s="1"/>
  <c r="X332" s="1"/>
  <c r="J332"/>
  <c r="I332"/>
  <c r="I335" s="1"/>
  <c r="C325"/>
  <c r="V323"/>
  <c r="W323" s="1"/>
  <c r="X323" s="1"/>
  <c r="J323"/>
  <c r="I323"/>
  <c r="V322"/>
  <c r="W322" s="1"/>
  <c r="X322" s="1"/>
  <c r="J322"/>
  <c r="J325" s="1"/>
  <c r="I322"/>
  <c r="I325" s="1"/>
  <c r="I315"/>
  <c r="C315"/>
  <c r="V313"/>
  <c r="W313" s="1"/>
  <c r="X313" s="1"/>
  <c r="J313"/>
  <c r="J315" s="1"/>
  <c r="I313"/>
  <c r="AE289"/>
  <c r="AD289"/>
  <c r="AA289"/>
  <c r="Z289"/>
  <c r="U289"/>
  <c r="T289"/>
  <c r="C289"/>
  <c r="AB287"/>
  <c r="Y287"/>
  <c r="AC287" s="1"/>
  <c r="H287" s="1"/>
  <c r="X287"/>
  <c r="V287"/>
  <c r="W287" s="1"/>
  <c r="J287"/>
  <c r="I287"/>
  <c r="D287"/>
  <c r="E287" s="1"/>
  <c r="X282"/>
  <c r="Y282" s="1"/>
  <c r="AC282" s="1"/>
  <c r="H282" s="1"/>
  <c r="W282"/>
  <c r="V282"/>
  <c r="J282"/>
  <c r="I282"/>
  <c r="AB281"/>
  <c r="Y281"/>
  <c r="AC281" s="1"/>
  <c r="H281" s="1"/>
  <c r="X281"/>
  <c r="V281"/>
  <c r="W281" s="1"/>
  <c r="J281"/>
  <c r="I281"/>
  <c r="D281"/>
  <c r="E281" s="1"/>
  <c r="X280"/>
  <c r="Y280" s="1"/>
  <c r="AC280" s="1"/>
  <c r="H280" s="1"/>
  <c r="W280"/>
  <c r="V280"/>
  <c r="J280"/>
  <c r="I280"/>
  <c r="AB277"/>
  <c r="Y277"/>
  <c r="AC277" s="1"/>
  <c r="H277" s="1"/>
  <c r="X277"/>
  <c r="V277"/>
  <c r="W277" s="1"/>
  <c r="J277"/>
  <c r="I277"/>
  <c r="D277"/>
  <c r="E277" s="1"/>
  <c r="X274"/>
  <c r="Y274" s="1"/>
  <c r="AC274" s="1"/>
  <c r="H274" s="1"/>
  <c r="W274"/>
  <c r="V274"/>
  <c r="J274"/>
  <c r="I274"/>
  <c r="AB271"/>
  <c r="Y271"/>
  <c r="AC271" s="1"/>
  <c r="H271" s="1"/>
  <c r="X271"/>
  <c r="V271"/>
  <c r="W271" s="1"/>
  <c r="J271"/>
  <c r="I271"/>
  <c r="D271"/>
  <c r="E271" s="1"/>
  <c r="X270"/>
  <c r="Y270" s="1"/>
  <c r="AC270" s="1"/>
  <c r="H270" s="1"/>
  <c r="W270"/>
  <c r="V270"/>
  <c r="J270"/>
  <c r="I270"/>
  <c r="AB269"/>
  <c r="Y269"/>
  <c r="AC269" s="1"/>
  <c r="H269" s="1"/>
  <c r="X269"/>
  <c r="V269"/>
  <c r="W269" s="1"/>
  <c r="J269"/>
  <c r="I269"/>
  <c r="D269"/>
  <c r="E269" s="1"/>
  <c r="X266"/>
  <c r="Y266" s="1"/>
  <c r="AC266" s="1"/>
  <c r="H266" s="1"/>
  <c r="W266"/>
  <c r="V266"/>
  <c r="J266"/>
  <c r="I266"/>
  <c r="AB265"/>
  <c r="Y265"/>
  <c r="AC265" s="1"/>
  <c r="H265" s="1"/>
  <c r="X265"/>
  <c r="V265"/>
  <c r="W265" s="1"/>
  <c r="J265"/>
  <c r="I265"/>
  <c r="D265"/>
  <c r="E265" s="1"/>
  <c r="X262"/>
  <c r="Y262" s="1"/>
  <c r="W262"/>
  <c r="W289" s="1"/>
  <c r="V262"/>
  <c r="V289" s="1"/>
  <c r="J262"/>
  <c r="I262"/>
  <c r="AB261"/>
  <c r="Y261"/>
  <c r="AC261" s="1"/>
  <c r="H261" s="1"/>
  <c r="X261"/>
  <c r="V261"/>
  <c r="W261" s="1"/>
  <c r="J261"/>
  <c r="J289" s="1"/>
  <c r="I261"/>
  <c r="I289" s="1"/>
  <c r="D261"/>
  <c r="E261" s="1"/>
  <c r="AE258"/>
  <c r="AD258"/>
  <c r="AA258"/>
  <c r="Z258"/>
  <c r="X256"/>
  <c r="Y256" s="1"/>
  <c r="AC256" s="1"/>
  <c r="H256" s="1"/>
  <c r="W256"/>
  <c r="V256"/>
  <c r="J256"/>
  <c r="I256"/>
  <c r="AB255"/>
  <c r="Y255"/>
  <c r="AC255" s="1"/>
  <c r="H255" s="1"/>
  <c r="X255"/>
  <c r="V255"/>
  <c r="W255" s="1"/>
  <c r="J255"/>
  <c r="I255"/>
  <c r="D255"/>
  <c r="E255" s="1"/>
  <c r="X254"/>
  <c r="Y254" s="1"/>
  <c r="AC254" s="1"/>
  <c r="H254" s="1"/>
  <c r="W254"/>
  <c r="V254"/>
  <c r="J254"/>
  <c r="I254"/>
  <c r="AB253"/>
  <c r="Y253"/>
  <c r="AC253" s="1"/>
  <c r="H253" s="1"/>
  <c r="X253"/>
  <c r="V253"/>
  <c r="W253" s="1"/>
  <c r="J253"/>
  <c r="I253"/>
  <c r="D253"/>
  <c r="E253" s="1"/>
  <c r="X250"/>
  <c r="Y250" s="1"/>
  <c r="AC250" s="1"/>
  <c r="H250" s="1"/>
  <c r="W250"/>
  <c r="V250"/>
  <c r="J250"/>
  <c r="I250"/>
  <c r="AB249"/>
  <c r="Y249"/>
  <c r="AC249" s="1"/>
  <c r="H249" s="1"/>
  <c r="X249"/>
  <c r="V249"/>
  <c r="W249" s="1"/>
  <c r="J249"/>
  <c r="I249"/>
  <c r="D249"/>
  <c r="E249" s="1"/>
  <c r="X248"/>
  <c r="Y248" s="1"/>
  <c r="AC248" s="1"/>
  <c r="H248" s="1"/>
  <c r="W248"/>
  <c r="V248"/>
  <c r="J248"/>
  <c r="I248"/>
  <c r="AB247"/>
  <c r="D247" s="1"/>
  <c r="E247" s="1"/>
  <c r="F247" s="1"/>
  <c r="Y247"/>
  <c r="AC247" s="1"/>
  <c r="H247" s="1"/>
  <c r="K247" s="1"/>
  <c r="X247"/>
  <c r="V247"/>
  <c r="W247" s="1"/>
  <c r="J247"/>
  <c r="I247"/>
  <c r="AC244"/>
  <c r="AB244"/>
  <c r="Y244"/>
  <c r="X244"/>
  <c r="V244"/>
  <c r="W244" s="1"/>
  <c r="J244"/>
  <c r="I244"/>
  <c r="H244"/>
  <c r="D244"/>
  <c r="E244" s="1"/>
  <c r="U243"/>
  <c r="V243" s="1"/>
  <c r="T243"/>
  <c r="J243"/>
  <c r="I243"/>
  <c r="G243"/>
  <c r="F243"/>
  <c r="C243"/>
  <c r="X242"/>
  <c r="Y242" s="1"/>
  <c r="AC242" s="1"/>
  <c r="H242" s="1"/>
  <c r="U242"/>
  <c r="U258" s="1"/>
  <c r="T242"/>
  <c r="T258" s="1"/>
  <c r="J242"/>
  <c r="I242"/>
  <c r="G242"/>
  <c r="K242" s="1"/>
  <c r="F242"/>
  <c r="C242"/>
  <c r="C258" s="1"/>
  <c r="X241"/>
  <c r="Y241" s="1"/>
  <c r="AC241" s="1"/>
  <c r="H241" s="1"/>
  <c r="V241"/>
  <c r="W241" s="1"/>
  <c r="J241"/>
  <c r="I241"/>
  <c r="AC238"/>
  <c r="AB238"/>
  <c r="Y238"/>
  <c r="X238"/>
  <c r="V238"/>
  <c r="W238" s="1"/>
  <c r="J238"/>
  <c r="I238"/>
  <c r="H238"/>
  <c r="E238"/>
  <c r="F238" s="1"/>
  <c r="D238"/>
  <c r="Y237"/>
  <c r="AC237" s="1"/>
  <c r="H237" s="1"/>
  <c r="X237"/>
  <c r="AB237" s="1"/>
  <c r="D237" s="1"/>
  <c r="E237" s="1"/>
  <c r="W237"/>
  <c r="V237"/>
  <c r="J237"/>
  <c r="I237"/>
  <c r="AC236"/>
  <c r="AB236"/>
  <c r="Y236"/>
  <c r="X236"/>
  <c r="W236"/>
  <c r="V236"/>
  <c r="J236"/>
  <c r="I236"/>
  <c r="H236"/>
  <c r="E236"/>
  <c r="F236" s="1"/>
  <c r="D236"/>
  <c r="Y235"/>
  <c r="X235"/>
  <c r="W235"/>
  <c r="V235"/>
  <c r="J235"/>
  <c r="J258" s="1"/>
  <c r="I235"/>
  <c r="I258" s="1"/>
  <c r="AE230"/>
  <c r="AD230"/>
  <c r="AA230"/>
  <c r="Z230"/>
  <c r="X228"/>
  <c r="Y228" s="1"/>
  <c r="AC228" s="1"/>
  <c r="H228" s="1"/>
  <c r="W228"/>
  <c r="V228"/>
  <c r="J228"/>
  <c r="I228"/>
  <c r="AB227"/>
  <c r="Y227"/>
  <c r="AC227" s="1"/>
  <c r="H227" s="1"/>
  <c r="X227"/>
  <c r="V227"/>
  <c r="W227" s="1"/>
  <c r="J227"/>
  <c r="I227"/>
  <c r="D227"/>
  <c r="E227" s="1"/>
  <c r="X226"/>
  <c r="Y226" s="1"/>
  <c r="AC226" s="1"/>
  <c r="H226" s="1"/>
  <c r="W226"/>
  <c r="V226"/>
  <c r="J226"/>
  <c r="I226"/>
  <c r="U221"/>
  <c r="V221" s="1"/>
  <c r="T221"/>
  <c r="J221"/>
  <c r="I221"/>
  <c r="C221"/>
  <c r="AB220"/>
  <c r="X220"/>
  <c r="Y220" s="1"/>
  <c r="AC220" s="1"/>
  <c r="H220" s="1"/>
  <c r="V220"/>
  <c r="W220" s="1"/>
  <c r="I220"/>
  <c r="D220"/>
  <c r="E220" s="1"/>
  <c r="X215"/>
  <c r="Y215" s="1"/>
  <c r="AC215" s="1"/>
  <c r="H215" s="1"/>
  <c r="W215"/>
  <c r="V215"/>
  <c r="J215"/>
  <c r="I215"/>
  <c r="AB214"/>
  <c r="Y214"/>
  <c r="AC214" s="1"/>
  <c r="H214" s="1"/>
  <c r="X214"/>
  <c r="V214"/>
  <c r="W214" s="1"/>
  <c r="J214"/>
  <c r="I214"/>
  <c r="D214"/>
  <c r="E214" s="1"/>
  <c r="X213"/>
  <c r="Y213" s="1"/>
  <c r="AC213" s="1"/>
  <c r="H213" s="1"/>
  <c r="W213"/>
  <c r="V213"/>
  <c r="J213"/>
  <c r="I213"/>
  <c r="AB212"/>
  <c r="Y212"/>
  <c r="AC212" s="1"/>
  <c r="H212" s="1"/>
  <c r="X212"/>
  <c r="V212"/>
  <c r="W212" s="1"/>
  <c r="J212"/>
  <c r="I212"/>
  <c r="D212"/>
  <c r="E212" s="1"/>
  <c r="X211"/>
  <c r="Y211" s="1"/>
  <c r="AC211" s="1"/>
  <c r="H211" s="1"/>
  <c r="U211"/>
  <c r="V211" s="1"/>
  <c r="W211" s="1"/>
  <c r="T211"/>
  <c r="J211"/>
  <c r="I211"/>
  <c r="C211"/>
  <c r="X210"/>
  <c r="Y210" s="1"/>
  <c r="AC210" s="1"/>
  <c r="H210" s="1"/>
  <c r="U210"/>
  <c r="V210" s="1"/>
  <c r="T210"/>
  <c r="J210"/>
  <c r="I210"/>
  <c r="C210"/>
  <c r="U209"/>
  <c r="V209" s="1"/>
  <c r="T209"/>
  <c r="J209"/>
  <c r="I209"/>
  <c r="C209"/>
  <c r="V208"/>
  <c r="W208" s="1"/>
  <c r="U208"/>
  <c r="X208" s="1"/>
  <c r="T208"/>
  <c r="J208"/>
  <c r="I208"/>
  <c r="C208"/>
  <c r="X207"/>
  <c r="Y207" s="1"/>
  <c r="AC207" s="1"/>
  <c r="H207" s="1"/>
  <c r="W207"/>
  <c r="V207"/>
  <c r="U207"/>
  <c r="T207"/>
  <c r="J207"/>
  <c r="I207"/>
  <c r="C207"/>
  <c r="X206"/>
  <c r="Y206" s="1"/>
  <c r="AC206" s="1"/>
  <c r="H206" s="1"/>
  <c r="U206"/>
  <c r="V206" s="1"/>
  <c r="T206"/>
  <c r="J206"/>
  <c r="I206"/>
  <c r="C206"/>
  <c r="U205"/>
  <c r="V205" s="1"/>
  <c r="T205"/>
  <c r="J205"/>
  <c r="I205"/>
  <c r="C205"/>
  <c r="V204"/>
  <c r="W204" s="1"/>
  <c r="U204"/>
  <c r="X204" s="1"/>
  <c r="T204"/>
  <c r="J204"/>
  <c r="I204"/>
  <c r="C204"/>
  <c r="X203"/>
  <c r="W203"/>
  <c r="V203"/>
  <c r="U203"/>
  <c r="T203"/>
  <c r="J203"/>
  <c r="I203"/>
  <c r="C203"/>
  <c r="U202"/>
  <c r="X202" s="1"/>
  <c r="T202"/>
  <c r="J202"/>
  <c r="I202"/>
  <c r="C202"/>
  <c r="V201"/>
  <c r="U201"/>
  <c r="T201"/>
  <c r="J201"/>
  <c r="I201"/>
  <c r="C201"/>
  <c r="W200"/>
  <c r="V200"/>
  <c r="U200"/>
  <c r="X200" s="1"/>
  <c r="Y200" s="1"/>
  <c r="AC200" s="1"/>
  <c r="H200" s="1"/>
  <c r="T200"/>
  <c r="J200"/>
  <c r="I200"/>
  <c r="C200"/>
  <c r="X199"/>
  <c r="W199"/>
  <c r="U199"/>
  <c r="V199" s="1"/>
  <c r="T199"/>
  <c r="J199"/>
  <c r="I199"/>
  <c r="C199"/>
  <c r="U198"/>
  <c r="X198" s="1"/>
  <c r="T198"/>
  <c r="J198"/>
  <c r="I198"/>
  <c r="C198"/>
  <c r="V197"/>
  <c r="U197"/>
  <c r="T197"/>
  <c r="J197"/>
  <c r="I197"/>
  <c r="C197"/>
  <c r="W196"/>
  <c r="V196"/>
  <c r="U196"/>
  <c r="X196" s="1"/>
  <c r="Y196" s="1"/>
  <c r="AC196" s="1"/>
  <c r="H196" s="1"/>
  <c r="T196"/>
  <c r="J196"/>
  <c r="I196"/>
  <c r="C196"/>
  <c r="X195"/>
  <c r="U195"/>
  <c r="T195"/>
  <c r="T230" s="1"/>
  <c r="J195"/>
  <c r="J230" s="1"/>
  <c r="I195"/>
  <c r="C195"/>
  <c r="AE190"/>
  <c r="AD190"/>
  <c r="AA190"/>
  <c r="Z190"/>
  <c r="V188"/>
  <c r="U188"/>
  <c r="T188"/>
  <c r="J188"/>
  <c r="I188"/>
  <c r="C188"/>
  <c r="W187"/>
  <c r="V187"/>
  <c r="U187"/>
  <c r="X187" s="1"/>
  <c r="Y187" s="1"/>
  <c r="AC187" s="1"/>
  <c r="H187" s="1"/>
  <c r="T187"/>
  <c r="J187"/>
  <c r="I187"/>
  <c r="C187"/>
  <c r="X186"/>
  <c r="W186"/>
  <c r="V186"/>
  <c r="U186"/>
  <c r="T186"/>
  <c r="J186"/>
  <c r="I186"/>
  <c r="C186"/>
  <c r="U185"/>
  <c r="V185" s="1"/>
  <c r="W185" s="1"/>
  <c r="T185"/>
  <c r="J185"/>
  <c r="I185"/>
  <c r="C185"/>
  <c r="X184"/>
  <c r="AB184" s="1"/>
  <c r="D184" s="1"/>
  <c r="E184" s="1"/>
  <c r="V184"/>
  <c r="U184"/>
  <c r="W184" s="1"/>
  <c r="T184"/>
  <c r="J184"/>
  <c r="I184"/>
  <c r="C184"/>
  <c r="U183"/>
  <c r="T183"/>
  <c r="J183"/>
  <c r="I183"/>
  <c r="C183"/>
  <c r="X182"/>
  <c r="Y182" s="1"/>
  <c r="AC182" s="1"/>
  <c r="H182" s="1"/>
  <c r="V182"/>
  <c r="W182" s="1"/>
  <c r="U182"/>
  <c r="T182"/>
  <c r="J182"/>
  <c r="I182"/>
  <c r="AB181"/>
  <c r="X181"/>
  <c r="Y181" s="1"/>
  <c r="AC181" s="1"/>
  <c r="H181" s="1"/>
  <c r="V181"/>
  <c r="W181" s="1"/>
  <c r="U181"/>
  <c r="T181"/>
  <c r="J181"/>
  <c r="I181"/>
  <c r="D181"/>
  <c r="C181"/>
  <c r="E181" s="1"/>
  <c r="U180"/>
  <c r="V180" s="1"/>
  <c r="W180" s="1"/>
  <c r="T180"/>
  <c r="J180"/>
  <c r="I180"/>
  <c r="C180"/>
  <c r="X179"/>
  <c r="AB179" s="1"/>
  <c r="D179" s="1"/>
  <c r="E179" s="1"/>
  <c r="V179"/>
  <c r="U179"/>
  <c r="W179" s="1"/>
  <c r="T179"/>
  <c r="J179"/>
  <c r="I179"/>
  <c r="C179"/>
  <c r="U178"/>
  <c r="T178"/>
  <c r="J178"/>
  <c r="I178"/>
  <c r="C178"/>
  <c r="AB177"/>
  <c r="X177"/>
  <c r="Y177" s="1"/>
  <c r="AC177" s="1"/>
  <c r="H177" s="1"/>
  <c r="V177"/>
  <c r="W177" s="1"/>
  <c r="U177"/>
  <c r="T177"/>
  <c r="J177"/>
  <c r="I177"/>
  <c r="D177"/>
  <c r="C177"/>
  <c r="E177" s="1"/>
  <c r="U176"/>
  <c r="V176" s="1"/>
  <c r="W176" s="1"/>
  <c r="T176"/>
  <c r="J176"/>
  <c r="I176"/>
  <c r="C176"/>
  <c r="X175"/>
  <c r="AB175" s="1"/>
  <c r="D175" s="1"/>
  <c r="E175" s="1"/>
  <c r="V175"/>
  <c r="U175"/>
  <c r="W175" s="1"/>
  <c r="T175"/>
  <c r="J175"/>
  <c r="I175"/>
  <c r="C175"/>
  <c r="U174"/>
  <c r="T174"/>
  <c r="J174"/>
  <c r="I174"/>
  <c r="C174"/>
  <c r="AB173"/>
  <c r="X173"/>
  <c r="Y173" s="1"/>
  <c r="AC173" s="1"/>
  <c r="H173" s="1"/>
  <c r="V173"/>
  <c r="W173" s="1"/>
  <c r="U173"/>
  <c r="T173"/>
  <c r="J173"/>
  <c r="I173"/>
  <c r="D173"/>
  <c r="C173"/>
  <c r="E173" s="1"/>
  <c r="U172"/>
  <c r="U190" s="1"/>
  <c r="T172"/>
  <c r="T190" s="1"/>
  <c r="J172"/>
  <c r="I172"/>
  <c r="I190" s="1"/>
  <c r="C172"/>
  <c r="C190" s="1"/>
  <c r="AE164"/>
  <c r="AD164"/>
  <c r="AA164"/>
  <c r="Z164"/>
  <c r="U164"/>
  <c r="T164"/>
  <c r="C164"/>
  <c r="AB162"/>
  <c r="Y162"/>
  <c r="AC162" s="1"/>
  <c r="H162" s="1"/>
  <c r="X162"/>
  <c r="W162"/>
  <c r="V162"/>
  <c r="J162"/>
  <c r="I162"/>
  <c r="E162"/>
  <c r="F162" s="1"/>
  <c r="G162" s="1"/>
  <c r="K162" s="1"/>
  <c r="D162"/>
  <c r="AC161"/>
  <c r="H161" s="1"/>
  <c r="Y161"/>
  <c r="X161"/>
  <c r="AB161" s="1"/>
  <c r="D161" s="1"/>
  <c r="W161"/>
  <c r="V161"/>
  <c r="J161"/>
  <c r="I161"/>
  <c r="G161"/>
  <c r="K161" s="1"/>
  <c r="F161"/>
  <c r="X160"/>
  <c r="AB160" s="1"/>
  <c r="D160" s="1"/>
  <c r="E160" s="1"/>
  <c r="V160"/>
  <c r="W160" s="1"/>
  <c r="J160"/>
  <c r="I160"/>
  <c r="AB159"/>
  <c r="X159"/>
  <c r="Y159" s="1"/>
  <c r="AC159" s="1"/>
  <c r="H159" s="1"/>
  <c r="V159"/>
  <c r="W159" s="1"/>
  <c r="J159"/>
  <c r="I159"/>
  <c r="D159"/>
  <c r="E159" s="1"/>
  <c r="X158"/>
  <c r="AB158" s="1"/>
  <c r="D158" s="1"/>
  <c r="E158" s="1"/>
  <c r="V158"/>
  <c r="W158" s="1"/>
  <c r="J158"/>
  <c r="I158"/>
  <c r="AB155"/>
  <c r="X155"/>
  <c r="Y155" s="1"/>
  <c r="AC155" s="1"/>
  <c r="H155" s="1"/>
  <c r="V155"/>
  <c r="W155" s="1"/>
  <c r="J155"/>
  <c r="I155"/>
  <c r="D155"/>
  <c r="E155" s="1"/>
  <c r="X152"/>
  <c r="AB152" s="1"/>
  <c r="D152" s="1"/>
  <c r="E152" s="1"/>
  <c r="V152"/>
  <c r="W152" s="1"/>
  <c r="J152"/>
  <c r="I152"/>
  <c r="AB149"/>
  <c r="X149"/>
  <c r="Y149" s="1"/>
  <c r="AC149" s="1"/>
  <c r="H149" s="1"/>
  <c r="V149"/>
  <c r="W149" s="1"/>
  <c r="J149"/>
  <c r="I149"/>
  <c r="D149"/>
  <c r="E149" s="1"/>
  <c r="X146"/>
  <c r="AB146" s="1"/>
  <c r="D146" s="1"/>
  <c r="E146" s="1"/>
  <c r="V146"/>
  <c r="W146" s="1"/>
  <c r="J146"/>
  <c r="I146"/>
  <c r="X143"/>
  <c r="Y143" s="1"/>
  <c r="AC143" s="1"/>
  <c r="H143" s="1"/>
  <c r="V143"/>
  <c r="V164" s="1"/>
  <c r="J143"/>
  <c r="I143"/>
  <c r="F143"/>
  <c r="G143" s="1"/>
  <c r="K143" s="1"/>
  <c r="Y140"/>
  <c r="AC140" s="1"/>
  <c r="X140"/>
  <c r="AB140" s="1"/>
  <c r="W140"/>
  <c r="V140"/>
  <c r="J140"/>
  <c r="J164" s="1"/>
  <c r="I140"/>
  <c r="I164" s="1"/>
  <c r="AE137"/>
  <c r="AD137"/>
  <c r="AA137"/>
  <c r="Z137"/>
  <c r="U137"/>
  <c r="T137"/>
  <c r="C137"/>
  <c r="AC135"/>
  <c r="H135" s="1"/>
  <c r="AB135"/>
  <c r="Y135"/>
  <c r="X135"/>
  <c r="W135"/>
  <c r="V135"/>
  <c r="J135"/>
  <c r="I135"/>
  <c r="E135"/>
  <c r="F135" s="1"/>
  <c r="D135"/>
  <c r="Y132"/>
  <c r="AC132" s="1"/>
  <c r="H132" s="1"/>
  <c r="X132"/>
  <c r="AB132" s="1"/>
  <c r="D132" s="1"/>
  <c r="E132" s="1"/>
  <c r="W132"/>
  <c r="V132"/>
  <c r="J132"/>
  <c r="I132"/>
  <c r="AC129"/>
  <c r="H129" s="1"/>
  <c r="AB129"/>
  <c r="Y129"/>
  <c r="X129"/>
  <c r="W129"/>
  <c r="V129"/>
  <c r="J129"/>
  <c r="I129"/>
  <c r="E129"/>
  <c r="F129" s="1"/>
  <c r="D129"/>
  <c r="Y126"/>
  <c r="AC126" s="1"/>
  <c r="H126" s="1"/>
  <c r="X126"/>
  <c r="AB126" s="1"/>
  <c r="D126" s="1"/>
  <c r="E126" s="1"/>
  <c r="W126"/>
  <c r="V126"/>
  <c r="J126"/>
  <c r="I126"/>
  <c r="AC125"/>
  <c r="H125" s="1"/>
  <c r="AB125"/>
  <c r="Y125"/>
  <c r="X125"/>
  <c r="W125"/>
  <c r="V125"/>
  <c r="J125"/>
  <c r="I125"/>
  <c r="E125"/>
  <c r="F125" s="1"/>
  <c r="D125"/>
  <c r="Y124"/>
  <c r="AC124" s="1"/>
  <c r="H124" s="1"/>
  <c r="X124"/>
  <c r="AB124" s="1"/>
  <c r="D124" s="1"/>
  <c r="E124" s="1"/>
  <c r="W124"/>
  <c r="V124"/>
  <c r="J124"/>
  <c r="I124"/>
  <c r="AC123"/>
  <c r="H123" s="1"/>
  <c r="AB123"/>
  <c r="Y123"/>
  <c r="X123"/>
  <c r="W123"/>
  <c r="V123"/>
  <c r="J123"/>
  <c r="I123"/>
  <c r="E123"/>
  <c r="F123" s="1"/>
  <c r="D123"/>
  <c r="Y122"/>
  <c r="AC122" s="1"/>
  <c r="H122" s="1"/>
  <c r="X122"/>
  <c r="AB122" s="1"/>
  <c r="D122" s="1"/>
  <c r="E122" s="1"/>
  <c r="W122"/>
  <c r="V122"/>
  <c r="J122"/>
  <c r="I122"/>
  <c r="AB121"/>
  <c r="X121"/>
  <c r="Y121" s="1"/>
  <c r="AC121" s="1"/>
  <c r="H121" s="1"/>
  <c r="V121"/>
  <c r="W121" s="1"/>
  <c r="J121"/>
  <c r="I121"/>
  <c r="D121"/>
  <c r="E121" s="1"/>
  <c r="X120"/>
  <c r="Y120" s="1"/>
  <c r="AC120" s="1"/>
  <c r="H120" s="1"/>
  <c r="V120"/>
  <c r="W120" s="1"/>
  <c r="J120"/>
  <c r="I120"/>
  <c r="AB119"/>
  <c r="D119" s="1"/>
  <c r="E119" s="1"/>
  <c r="X119"/>
  <c r="Y119" s="1"/>
  <c r="AC119" s="1"/>
  <c r="H119" s="1"/>
  <c r="V119"/>
  <c r="W119" s="1"/>
  <c r="J119"/>
  <c r="I119"/>
  <c r="AC118"/>
  <c r="H118" s="1"/>
  <c r="AB118"/>
  <c r="Y118"/>
  <c r="X118"/>
  <c r="W118"/>
  <c r="V118"/>
  <c r="J118"/>
  <c r="I118"/>
  <c r="E118"/>
  <c r="F118" s="1"/>
  <c r="D118"/>
  <c r="Y115"/>
  <c r="AC115" s="1"/>
  <c r="H115" s="1"/>
  <c r="X115"/>
  <c r="AB115" s="1"/>
  <c r="D115" s="1"/>
  <c r="E115" s="1"/>
  <c r="W115"/>
  <c r="V115"/>
  <c r="J115"/>
  <c r="I115"/>
  <c r="AC114"/>
  <c r="H114" s="1"/>
  <c r="AB114"/>
  <c r="Y114"/>
  <c r="X114"/>
  <c r="W114"/>
  <c r="V114"/>
  <c r="J114"/>
  <c r="I114"/>
  <c r="E114"/>
  <c r="F114" s="1"/>
  <c r="D114"/>
  <c r="Y111"/>
  <c r="AC111" s="1"/>
  <c r="H111" s="1"/>
  <c r="X111"/>
  <c r="AB111" s="1"/>
  <c r="D111" s="1"/>
  <c r="E111" s="1"/>
  <c r="W111"/>
  <c r="V111"/>
  <c r="J111"/>
  <c r="I111"/>
  <c r="AB108"/>
  <c r="Y108"/>
  <c r="AC108" s="1"/>
  <c r="H108" s="1"/>
  <c r="X108"/>
  <c r="W108"/>
  <c r="V108"/>
  <c r="J108"/>
  <c r="I108"/>
  <c r="E108"/>
  <c r="F108" s="1"/>
  <c r="G108" s="1"/>
  <c r="K108" s="1"/>
  <c r="D108"/>
  <c r="AC105"/>
  <c r="H105" s="1"/>
  <c r="Y105"/>
  <c r="X105"/>
  <c r="AB105" s="1"/>
  <c r="D105" s="1"/>
  <c r="E105" s="1"/>
  <c r="W105"/>
  <c r="V105"/>
  <c r="J105"/>
  <c r="I105"/>
  <c r="AB104"/>
  <c r="Y104"/>
  <c r="AC104" s="1"/>
  <c r="H104" s="1"/>
  <c r="X104"/>
  <c r="W104"/>
  <c r="V104"/>
  <c r="J104"/>
  <c r="I104"/>
  <c r="E104"/>
  <c r="F104" s="1"/>
  <c r="G104" s="1"/>
  <c r="K104" s="1"/>
  <c r="D104"/>
  <c r="AC103"/>
  <c r="H103" s="1"/>
  <c r="H137" s="1"/>
  <c r="Y103"/>
  <c r="X103"/>
  <c r="X137" s="1"/>
  <c r="W103"/>
  <c r="V103"/>
  <c r="V137" s="1"/>
  <c r="J103"/>
  <c r="J137" s="1"/>
  <c r="I103"/>
  <c r="I137" s="1"/>
  <c r="AE100"/>
  <c r="AD100"/>
  <c r="AA100"/>
  <c r="Z100"/>
  <c r="U100"/>
  <c r="T100"/>
  <c r="C100"/>
  <c r="AB98"/>
  <c r="Y98"/>
  <c r="AC98" s="1"/>
  <c r="H98" s="1"/>
  <c r="X98"/>
  <c r="W98"/>
  <c r="V98"/>
  <c r="J98"/>
  <c r="I98"/>
  <c r="E98"/>
  <c r="F98" s="1"/>
  <c r="D98"/>
  <c r="Y95"/>
  <c r="AC95" s="1"/>
  <c r="H95" s="1"/>
  <c r="X95"/>
  <c r="AB95" s="1"/>
  <c r="D95" s="1"/>
  <c r="E95" s="1"/>
  <c r="W95"/>
  <c r="V95"/>
  <c r="J95"/>
  <c r="I95"/>
  <c r="AB92"/>
  <c r="Y92"/>
  <c r="AC92" s="1"/>
  <c r="H92" s="1"/>
  <c r="X92"/>
  <c r="W92"/>
  <c r="V92"/>
  <c r="J92"/>
  <c r="I92"/>
  <c r="E92"/>
  <c r="F92" s="1"/>
  <c r="D92"/>
  <c r="AC91"/>
  <c r="H91" s="1"/>
  <c r="Y91"/>
  <c r="X91"/>
  <c r="AB91" s="1"/>
  <c r="D91" s="1"/>
  <c r="E91" s="1"/>
  <c r="W91"/>
  <c r="V91"/>
  <c r="J91"/>
  <c r="I91"/>
  <c r="AB88"/>
  <c r="Y88"/>
  <c r="AC88" s="1"/>
  <c r="H88" s="1"/>
  <c r="X88"/>
  <c r="W88"/>
  <c r="V88"/>
  <c r="J88"/>
  <c r="I88"/>
  <c r="E88"/>
  <c r="F88" s="1"/>
  <c r="G88" s="1"/>
  <c r="K88" s="1"/>
  <c r="D88"/>
  <c r="AC85"/>
  <c r="H85" s="1"/>
  <c r="Y85"/>
  <c r="X85"/>
  <c r="AB85" s="1"/>
  <c r="D85" s="1"/>
  <c r="E85" s="1"/>
  <c r="W85"/>
  <c r="V85"/>
  <c r="J85"/>
  <c r="I85"/>
  <c r="AB84"/>
  <c r="Y84"/>
  <c r="AC84" s="1"/>
  <c r="H84" s="1"/>
  <c r="X84"/>
  <c r="W84"/>
  <c r="V84"/>
  <c r="J84"/>
  <c r="I84"/>
  <c r="E84"/>
  <c r="F84" s="1"/>
  <c r="G84" s="1"/>
  <c r="K84" s="1"/>
  <c r="D84"/>
  <c r="AC83"/>
  <c r="H83" s="1"/>
  <c r="Y83"/>
  <c r="X83"/>
  <c r="AB83" s="1"/>
  <c r="D83" s="1"/>
  <c r="E83" s="1"/>
  <c r="W83"/>
  <c r="V83"/>
  <c r="J83"/>
  <c r="I83"/>
  <c r="AB80"/>
  <c r="Y80"/>
  <c r="AC80" s="1"/>
  <c r="H80" s="1"/>
  <c r="X80"/>
  <c r="W80"/>
  <c r="V80"/>
  <c r="J80"/>
  <c r="I80"/>
  <c r="E80"/>
  <c r="F80" s="1"/>
  <c r="G80" s="1"/>
  <c r="K80" s="1"/>
  <c r="D80"/>
  <c r="AC79"/>
  <c r="H79" s="1"/>
  <c r="Y79"/>
  <c r="X79"/>
  <c r="AB79" s="1"/>
  <c r="W79"/>
  <c r="V79"/>
  <c r="J79"/>
  <c r="I79"/>
  <c r="E79"/>
  <c r="X78"/>
  <c r="AB78" s="1"/>
  <c r="D78" s="1"/>
  <c r="E78" s="1"/>
  <c r="V78"/>
  <c r="W78" s="1"/>
  <c r="J78"/>
  <c r="I78"/>
  <c r="AB75"/>
  <c r="X75"/>
  <c r="X100" s="1"/>
  <c r="V75"/>
  <c r="V100" s="1"/>
  <c r="J75"/>
  <c r="J100" s="1"/>
  <c r="I75"/>
  <c r="I100" s="1"/>
  <c r="F75"/>
  <c r="AE72"/>
  <c r="AD72"/>
  <c r="AA72"/>
  <c r="Z72"/>
  <c r="U72"/>
  <c r="T72"/>
  <c r="C72"/>
  <c r="X70"/>
  <c r="AB70" s="1"/>
  <c r="D70" s="1"/>
  <c r="E70" s="1"/>
  <c r="V70"/>
  <c r="W70" s="1"/>
  <c r="J70"/>
  <c r="I70"/>
  <c r="AB69"/>
  <c r="D69" s="1"/>
  <c r="X69"/>
  <c r="Y69" s="1"/>
  <c r="AC69" s="1"/>
  <c r="H69" s="1"/>
  <c r="V69"/>
  <c r="W69" s="1"/>
  <c r="J69"/>
  <c r="I69"/>
  <c r="F69"/>
  <c r="G69" s="1"/>
  <c r="K69" s="1"/>
  <c r="AC68"/>
  <c r="H68" s="1"/>
  <c r="AB68"/>
  <c r="Y68"/>
  <c r="X68"/>
  <c r="W68"/>
  <c r="V68"/>
  <c r="J68"/>
  <c r="I68"/>
  <c r="E68"/>
  <c r="D68"/>
  <c r="Y67"/>
  <c r="AC67" s="1"/>
  <c r="H67" s="1"/>
  <c r="X67"/>
  <c r="AB67" s="1"/>
  <c r="D67" s="1"/>
  <c r="E67" s="1"/>
  <c r="W67"/>
  <c r="V67"/>
  <c r="J67"/>
  <c r="I67"/>
  <c r="AC66"/>
  <c r="H66" s="1"/>
  <c r="AB66"/>
  <c r="Y66"/>
  <c r="X66"/>
  <c r="W66"/>
  <c r="V66"/>
  <c r="J66"/>
  <c r="I66"/>
  <c r="E66"/>
  <c r="D66"/>
  <c r="Y65"/>
  <c r="AC65" s="1"/>
  <c r="H65" s="1"/>
  <c r="X65"/>
  <c r="AB65" s="1"/>
  <c r="D65" s="1"/>
  <c r="E65" s="1"/>
  <c r="W65"/>
  <c r="V65"/>
  <c r="J65"/>
  <c r="I65"/>
  <c r="AC64"/>
  <c r="H64" s="1"/>
  <c r="AB64"/>
  <c r="Y64"/>
  <c r="X64"/>
  <c r="W64"/>
  <c r="V64"/>
  <c r="J64"/>
  <c r="I64"/>
  <c r="E64"/>
  <c r="D64"/>
  <c r="Y61"/>
  <c r="AC61" s="1"/>
  <c r="H61" s="1"/>
  <c r="X61"/>
  <c r="AB61" s="1"/>
  <c r="D61" s="1"/>
  <c r="E61" s="1"/>
  <c r="W61"/>
  <c r="V61"/>
  <c r="J61"/>
  <c r="I61"/>
  <c r="AC60"/>
  <c r="H60" s="1"/>
  <c r="AB60"/>
  <c r="Y60"/>
  <c r="X60"/>
  <c r="W60"/>
  <c r="V60"/>
  <c r="J60"/>
  <c r="I60"/>
  <c r="E60"/>
  <c r="D60"/>
  <c r="Y59"/>
  <c r="AC59" s="1"/>
  <c r="H59" s="1"/>
  <c r="X59"/>
  <c r="AB59" s="1"/>
  <c r="D59" s="1"/>
  <c r="E59" s="1"/>
  <c r="W59"/>
  <c r="V59"/>
  <c r="I59"/>
  <c r="AB58"/>
  <c r="X58"/>
  <c r="Y58" s="1"/>
  <c r="AC58" s="1"/>
  <c r="H58" s="1"/>
  <c r="V58"/>
  <c r="W58" s="1"/>
  <c r="J58"/>
  <c r="I58"/>
  <c r="D58"/>
  <c r="E58" s="1"/>
  <c r="X57"/>
  <c r="AB57" s="1"/>
  <c r="D57" s="1"/>
  <c r="E57" s="1"/>
  <c r="V57"/>
  <c r="W57" s="1"/>
  <c r="J57"/>
  <c r="I57"/>
  <c r="AB54"/>
  <c r="X54"/>
  <c r="Y54" s="1"/>
  <c r="AC54" s="1"/>
  <c r="H54" s="1"/>
  <c r="V54"/>
  <c r="W54" s="1"/>
  <c r="J54"/>
  <c r="I54"/>
  <c r="D54"/>
  <c r="E54" s="1"/>
  <c r="X53"/>
  <c r="AB53" s="1"/>
  <c r="D53" s="1"/>
  <c r="E53" s="1"/>
  <c r="V53"/>
  <c r="W53" s="1"/>
  <c r="I53"/>
  <c r="Y50"/>
  <c r="AC50" s="1"/>
  <c r="H50" s="1"/>
  <c r="K50" s="1"/>
  <c r="X50"/>
  <c r="AB50" s="1"/>
  <c r="W50"/>
  <c r="V50"/>
  <c r="J50"/>
  <c r="E50"/>
  <c r="F50" s="1"/>
  <c r="X47"/>
  <c r="AB47" s="1"/>
  <c r="D47" s="1"/>
  <c r="E47" s="1"/>
  <c r="V47"/>
  <c r="W47" s="1"/>
  <c r="J47"/>
  <c r="I47"/>
  <c r="AB44"/>
  <c r="D44" s="1"/>
  <c r="X44"/>
  <c r="Y44" s="1"/>
  <c r="AC44" s="1"/>
  <c r="H44" s="1"/>
  <c r="V44"/>
  <c r="W44" s="1"/>
  <c r="J44"/>
  <c r="I44"/>
  <c r="F44"/>
  <c r="G44" s="1"/>
  <c r="K44" s="1"/>
  <c r="AC41"/>
  <c r="H41" s="1"/>
  <c r="AB41"/>
  <c r="Y41"/>
  <c r="X41"/>
  <c r="W41"/>
  <c r="V41"/>
  <c r="J41"/>
  <c r="I41"/>
  <c r="E41"/>
  <c r="D41"/>
  <c r="Y40"/>
  <c r="AC40" s="1"/>
  <c r="H40" s="1"/>
  <c r="X40"/>
  <c r="AB40" s="1"/>
  <c r="D40" s="1"/>
  <c r="E40" s="1"/>
  <c r="W40"/>
  <c r="V40"/>
  <c r="J40"/>
  <c r="I40"/>
  <c r="AC39"/>
  <c r="H39" s="1"/>
  <c r="AB39"/>
  <c r="Y39"/>
  <c r="X39"/>
  <c r="W39"/>
  <c r="V39"/>
  <c r="J39"/>
  <c r="I39"/>
  <c r="I72" s="1"/>
  <c r="G39"/>
  <c r="K39" s="1"/>
  <c r="F39"/>
  <c r="D39"/>
  <c r="X38"/>
  <c r="AB38" s="1"/>
  <c r="D38" s="1"/>
  <c r="E38" s="1"/>
  <c r="V38"/>
  <c r="W38" s="1"/>
  <c r="J38"/>
  <c r="I38"/>
  <c r="X37"/>
  <c r="Y37" s="1"/>
  <c r="AC37" s="1"/>
  <c r="H37" s="1"/>
  <c r="V37"/>
  <c r="W37" s="1"/>
  <c r="J37"/>
  <c r="I37"/>
  <c r="X36"/>
  <c r="AB36" s="1"/>
  <c r="V36"/>
  <c r="V72" s="1"/>
  <c r="J36"/>
  <c r="J72" s="1"/>
  <c r="I36"/>
  <c r="AE33"/>
  <c r="AD33"/>
  <c r="AA33"/>
  <c r="Z33"/>
  <c r="T33"/>
  <c r="AC31"/>
  <c r="H31" s="1"/>
  <c r="Y31"/>
  <c r="X31"/>
  <c r="AB31" s="1"/>
  <c r="D31" s="1"/>
  <c r="E31" s="1"/>
  <c r="W31"/>
  <c r="V31"/>
  <c r="J31"/>
  <c r="I31"/>
  <c r="AB30"/>
  <c r="Y30"/>
  <c r="AC30" s="1"/>
  <c r="H30" s="1"/>
  <c r="X30"/>
  <c r="W30"/>
  <c r="V30"/>
  <c r="J30"/>
  <c r="I30"/>
  <c r="E30"/>
  <c r="F30" s="1"/>
  <c r="G30" s="1"/>
  <c r="K30" s="1"/>
  <c r="D30"/>
  <c r="U27"/>
  <c r="U33" s="1"/>
  <c r="T27"/>
  <c r="I27"/>
  <c r="C27"/>
  <c r="AC24"/>
  <c r="H24" s="1"/>
  <c r="Y24"/>
  <c r="X24"/>
  <c r="AB24" s="1"/>
  <c r="D24" s="1"/>
  <c r="E24" s="1"/>
  <c r="W24"/>
  <c r="V24"/>
  <c r="J24"/>
  <c r="I24"/>
  <c r="AB23"/>
  <c r="Y23"/>
  <c r="AC23" s="1"/>
  <c r="H23" s="1"/>
  <c r="X23"/>
  <c r="W23"/>
  <c r="V23"/>
  <c r="J23"/>
  <c r="I23"/>
  <c r="G23"/>
  <c r="K23" s="1"/>
  <c r="F23"/>
  <c r="D23"/>
  <c r="AB22"/>
  <c r="X22"/>
  <c r="Y22" s="1"/>
  <c r="AC22" s="1"/>
  <c r="H22" s="1"/>
  <c r="V22"/>
  <c r="W22" s="1"/>
  <c r="J22"/>
  <c r="I22"/>
  <c r="D22"/>
  <c r="E22" s="1"/>
  <c r="X19"/>
  <c r="AB19" s="1"/>
  <c r="D19" s="1"/>
  <c r="E19" s="1"/>
  <c r="V19"/>
  <c r="W19" s="1"/>
  <c r="Y18"/>
  <c r="AC18" s="1"/>
  <c r="H18" s="1"/>
  <c r="X18"/>
  <c r="AB18" s="1"/>
  <c r="D18" s="1"/>
  <c r="E18" s="1"/>
  <c r="W18"/>
  <c r="V18"/>
  <c r="AB17"/>
  <c r="Y17"/>
  <c r="AC17" s="1"/>
  <c r="H17" s="1"/>
  <c r="X17"/>
  <c r="W17"/>
  <c r="V17"/>
  <c r="I17"/>
  <c r="D17"/>
  <c r="E17" s="1"/>
  <c r="X14"/>
  <c r="AB14" s="1"/>
  <c r="D14" s="1"/>
  <c r="E14" s="1"/>
  <c r="V14"/>
  <c r="W14" s="1"/>
  <c r="J14"/>
  <c r="I14"/>
  <c r="X11"/>
  <c r="Y11" s="1"/>
  <c r="AC11" s="1"/>
  <c r="H11" s="1"/>
  <c r="V11"/>
  <c r="W11" s="1"/>
  <c r="J11"/>
  <c r="J33" s="1"/>
  <c r="I11"/>
  <c r="X8"/>
  <c r="V8"/>
  <c r="W8" s="1"/>
  <c r="J8"/>
  <c r="I8"/>
  <c r="I33" s="1"/>
  <c r="C389" i="4"/>
  <c r="C391" s="1"/>
  <c r="J387"/>
  <c r="I387"/>
  <c r="H387"/>
  <c r="E387"/>
  <c r="F387" s="1"/>
  <c r="D387"/>
  <c r="J386"/>
  <c r="I386"/>
  <c r="H386"/>
  <c r="E386"/>
  <c r="F386" s="1"/>
  <c r="D386"/>
  <c r="J385"/>
  <c r="I385"/>
  <c r="H385"/>
  <c r="D385"/>
  <c r="E385" s="1"/>
  <c r="F385" s="1"/>
  <c r="J384"/>
  <c r="I384"/>
  <c r="D384"/>
  <c r="E384" s="1"/>
  <c r="J383"/>
  <c r="I383"/>
  <c r="H383"/>
  <c r="D383"/>
  <c r="E383" s="1"/>
  <c r="J382"/>
  <c r="I382"/>
  <c r="H382"/>
  <c r="D382"/>
  <c r="E382" s="1"/>
  <c r="J381"/>
  <c r="I381"/>
  <c r="I389" s="1"/>
  <c r="H381"/>
  <c r="H389" s="1"/>
  <c r="D381"/>
  <c r="E381" s="1"/>
  <c r="J374"/>
  <c r="I374"/>
  <c r="H374"/>
  <c r="D374"/>
  <c r="E374" s="1"/>
  <c r="J373"/>
  <c r="I373"/>
  <c r="H373"/>
  <c r="D373"/>
  <c r="E373" s="1"/>
  <c r="J372"/>
  <c r="I372"/>
  <c r="H372"/>
  <c r="D372"/>
  <c r="C372"/>
  <c r="E372" s="1"/>
  <c r="J371"/>
  <c r="J376" s="1"/>
  <c r="I371"/>
  <c r="H371"/>
  <c r="H376" s="1"/>
  <c r="D371"/>
  <c r="D376" s="1"/>
  <c r="H364"/>
  <c r="C364"/>
  <c r="J362"/>
  <c r="J364" s="1"/>
  <c r="I362"/>
  <c r="I364" s="1"/>
  <c r="H362"/>
  <c r="D362"/>
  <c r="E362" s="1"/>
  <c r="C355"/>
  <c r="J353"/>
  <c r="I353"/>
  <c r="H353"/>
  <c r="D353"/>
  <c r="E353" s="1"/>
  <c r="J352"/>
  <c r="J355" s="1"/>
  <c r="I352"/>
  <c r="I355" s="1"/>
  <c r="H352"/>
  <c r="H355" s="1"/>
  <c r="D352"/>
  <c r="D355" s="1"/>
  <c r="C345"/>
  <c r="J343"/>
  <c r="I343"/>
  <c r="H343"/>
  <c r="D343"/>
  <c r="E343" s="1"/>
  <c r="J342"/>
  <c r="J345" s="1"/>
  <c r="I342"/>
  <c r="I345" s="1"/>
  <c r="H342"/>
  <c r="H345" s="1"/>
  <c r="D342"/>
  <c r="D345" s="1"/>
  <c r="C335"/>
  <c r="J333"/>
  <c r="I333"/>
  <c r="H333"/>
  <c r="D333"/>
  <c r="E333" s="1"/>
  <c r="J332"/>
  <c r="J335" s="1"/>
  <c r="I332"/>
  <c r="I335" s="1"/>
  <c r="H332"/>
  <c r="H335" s="1"/>
  <c r="D332"/>
  <c r="D335" s="1"/>
  <c r="C325"/>
  <c r="J323"/>
  <c r="I323"/>
  <c r="H323"/>
  <c r="E323"/>
  <c r="D323"/>
  <c r="D325" s="1"/>
  <c r="J322"/>
  <c r="I322"/>
  <c r="I325" s="1"/>
  <c r="H322"/>
  <c r="H325" s="1"/>
  <c r="E322"/>
  <c r="D322"/>
  <c r="C315"/>
  <c r="J313"/>
  <c r="J315" s="1"/>
  <c r="I313"/>
  <c r="I315" s="1"/>
  <c r="H313"/>
  <c r="H315" s="1"/>
  <c r="D313"/>
  <c r="D315" s="1"/>
  <c r="C289"/>
  <c r="J287"/>
  <c r="I287"/>
  <c r="H287"/>
  <c r="D287"/>
  <c r="E287" s="1"/>
  <c r="J282"/>
  <c r="I282"/>
  <c r="H282"/>
  <c r="D282"/>
  <c r="E282" s="1"/>
  <c r="J281"/>
  <c r="I281"/>
  <c r="H281"/>
  <c r="D281"/>
  <c r="E281" s="1"/>
  <c r="J280"/>
  <c r="I280"/>
  <c r="H280"/>
  <c r="D280"/>
  <c r="E280" s="1"/>
  <c r="J277"/>
  <c r="I277"/>
  <c r="H277"/>
  <c r="D277"/>
  <c r="E277" s="1"/>
  <c r="J274"/>
  <c r="I274"/>
  <c r="H274"/>
  <c r="D274"/>
  <c r="E274" s="1"/>
  <c r="J271"/>
  <c r="I271"/>
  <c r="H271"/>
  <c r="D271"/>
  <c r="E271" s="1"/>
  <c r="J270"/>
  <c r="I270"/>
  <c r="H270"/>
  <c r="D270"/>
  <c r="E270" s="1"/>
  <c r="J269"/>
  <c r="I269"/>
  <c r="H269"/>
  <c r="D269"/>
  <c r="E269" s="1"/>
  <c r="J266"/>
  <c r="I266"/>
  <c r="H266"/>
  <c r="D266"/>
  <c r="E266" s="1"/>
  <c r="J265"/>
  <c r="I265"/>
  <c r="H265"/>
  <c r="D265"/>
  <c r="E265" s="1"/>
  <c r="J262"/>
  <c r="I262"/>
  <c r="H262"/>
  <c r="D262"/>
  <c r="E262" s="1"/>
  <c r="J259"/>
  <c r="J289" s="1"/>
  <c r="I259"/>
  <c r="I289" s="1"/>
  <c r="H259"/>
  <c r="H289" s="1"/>
  <c r="D259"/>
  <c r="D289" s="1"/>
  <c r="J254"/>
  <c r="I254"/>
  <c r="H254"/>
  <c r="E254"/>
  <c r="D254"/>
  <c r="J253"/>
  <c r="I253"/>
  <c r="H253"/>
  <c r="E253"/>
  <c r="D253"/>
  <c r="J252"/>
  <c r="I252"/>
  <c r="H252"/>
  <c r="E252"/>
  <c r="D252"/>
  <c r="J251"/>
  <c r="I251"/>
  <c r="H251"/>
  <c r="D251"/>
  <c r="E251" s="1"/>
  <c r="J248"/>
  <c r="I248"/>
  <c r="H248"/>
  <c r="E248"/>
  <c r="D248"/>
  <c r="J247"/>
  <c r="I247"/>
  <c r="H247"/>
  <c r="E247"/>
  <c r="D247"/>
  <c r="J246"/>
  <c r="I246"/>
  <c r="H246"/>
  <c r="E246"/>
  <c r="D246"/>
  <c r="J245"/>
  <c r="I245"/>
  <c r="H245"/>
  <c r="D245"/>
  <c r="E245" s="1"/>
  <c r="J242"/>
  <c r="I242"/>
  <c r="H242"/>
  <c r="E242"/>
  <c r="D242"/>
  <c r="J241"/>
  <c r="I241"/>
  <c r="H241"/>
  <c r="E241"/>
  <c r="D241"/>
  <c r="C241"/>
  <c r="J240"/>
  <c r="I240"/>
  <c r="H240"/>
  <c r="D240"/>
  <c r="C240"/>
  <c r="C256" s="1"/>
  <c r="J239"/>
  <c r="I239"/>
  <c r="H239"/>
  <c r="D239"/>
  <c r="E239" s="1"/>
  <c r="J236"/>
  <c r="I236"/>
  <c r="H236"/>
  <c r="D236"/>
  <c r="E236" s="1"/>
  <c r="J235"/>
  <c r="I235"/>
  <c r="H235"/>
  <c r="D235"/>
  <c r="E235" s="1"/>
  <c r="J234"/>
  <c r="I234"/>
  <c r="H234"/>
  <c r="D234"/>
  <c r="E234" s="1"/>
  <c r="J233"/>
  <c r="J256" s="1"/>
  <c r="I233"/>
  <c r="H233"/>
  <c r="D233"/>
  <c r="E233" s="1"/>
  <c r="J226"/>
  <c r="I226"/>
  <c r="H226"/>
  <c r="D226"/>
  <c r="E226" s="1"/>
  <c r="C226"/>
  <c r="J225"/>
  <c r="I225"/>
  <c r="H225"/>
  <c r="E225"/>
  <c r="D225"/>
  <c r="C225"/>
  <c r="J224"/>
  <c r="I224"/>
  <c r="H224"/>
  <c r="D224"/>
  <c r="C224"/>
  <c r="E224" s="1"/>
  <c r="J219"/>
  <c r="I219"/>
  <c r="H219"/>
  <c r="D219"/>
  <c r="C219"/>
  <c r="J218"/>
  <c r="I218"/>
  <c r="H218"/>
  <c r="D218"/>
  <c r="E218" s="1"/>
  <c r="J213"/>
  <c r="I213"/>
  <c r="H213"/>
  <c r="D213"/>
  <c r="E213" s="1"/>
  <c r="J212"/>
  <c r="I212"/>
  <c r="H212"/>
  <c r="D212"/>
  <c r="E212" s="1"/>
  <c r="C212"/>
  <c r="J211"/>
  <c r="I211"/>
  <c r="H211"/>
  <c r="D211"/>
  <c r="C211"/>
  <c r="E211" s="1"/>
  <c r="J210"/>
  <c r="I210"/>
  <c r="H210"/>
  <c r="D210"/>
  <c r="C210"/>
  <c r="J209"/>
  <c r="I209"/>
  <c r="H209"/>
  <c r="D209"/>
  <c r="C209"/>
  <c r="J208"/>
  <c r="I208"/>
  <c r="H208"/>
  <c r="D208"/>
  <c r="C208"/>
  <c r="J207"/>
  <c r="I207"/>
  <c r="H207"/>
  <c r="D207"/>
  <c r="C207"/>
  <c r="E207" s="1"/>
  <c r="J206"/>
  <c r="I206"/>
  <c r="H206"/>
  <c r="D206"/>
  <c r="C206"/>
  <c r="J205"/>
  <c r="I205"/>
  <c r="H205"/>
  <c r="D205"/>
  <c r="C205"/>
  <c r="E205" s="1"/>
  <c r="J204"/>
  <c r="I204"/>
  <c r="H204"/>
  <c r="D204"/>
  <c r="C204"/>
  <c r="J203"/>
  <c r="I203"/>
  <c r="H203"/>
  <c r="E203"/>
  <c r="D203"/>
  <c r="C203"/>
  <c r="J202"/>
  <c r="I202"/>
  <c r="H202"/>
  <c r="D202"/>
  <c r="C202"/>
  <c r="E202" s="1"/>
  <c r="J201"/>
  <c r="I201"/>
  <c r="H201"/>
  <c r="D201"/>
  <c r="C201"/>
  <c r="E201" s="1"/>
  <c r="J200"/>
  <c r="I200"/>
  <c r="H200"/>
  <c r="D200"/>
  <c r="E200" s="1"/>
  <c r="C200"/>
  <c r="J199"/>
  <c r="I199"/>
  <c r="H199"/>
  <c r="E199"/>
  <c r="D199"/>
  <c r="C199"/>
  <c r="J198"/>
  <c r="I198"/>
  <c r="H198"/>
  <c r="D198"/>
  <c r="C198"/>
  <c r="E198" s="1"/>
  <c r="J197"/>
  <c r="I197"/>
  <c r="H197"/>
  <c r="D197"/>
  <c r="C197"/>
  <c r="J196"/>
  <c r="I196"/>
  <c r="H196"/>
  <c r="H228" s="1"/>
  <c r="D196"/>
  <c r="C196"/>
  <c r="J189"/>
  <c r="I189"/>
  <c r="H189"/>
  <c r="D189"/>
  <c r="C189"/>
  <c r="E189" s="1"/>
  <c r="J188"/>
  <c r="I188"/>
  <c r="H188"/>
  <c r="D188"/>
  <c r="C188"/>
  <c r="E188" s="1"/>
  <c r="J187"/>
  <c r="I187"/>
  <c r="H187"/>
  <c r="D187"/>
  <c r="E187" s="1"/>
  <c r="C187"/>
  <c r="J186"/>
  <c r="I186"/>
  <c r="H186"/>
  <c r="E186"/>
  <c r="D186"/>
  <c r="C186"/>
  <c r="J185"/>
  <c r="I185"/>
  <c r="H185"/>
  <c r="D185"/>
  <c r="C185"/>
  <c r="E185" s="1"/>
  <c r="J184"/>
  <c r="I184"/>
  <c r="H184"/>
  <c r="D184"/>
  <c r="C184"/>
  <c r="J183"/>
  <c r="I183"/>
  <c r="H183"/>
  <c r="D183"/>
  <c r="E183" s="1"/>
  <c r="C183"/>
  <c r="J182"/>
  <c r="I182"/>
  <c r="H182"/>
  <c r="D182"/>
  <c r="C182"/>
  <c r="E182" s="1"/>
  <c r="J181"/>
  <c r="I181"/>
  <c r="H181"/>
  <c r="D181"/>
  <c r="C181"/>
  <c r="J180"/>
  <c r="I180"/>
  <c r="H180"/>
  <c r="D180"/>
  <c r="C180"/>
  <c r="J179"/>
  <c r="I179"/>
  <c r="H179"/>
  <c r="D179"/>
  <c r="C179"/>
  <c r="E179" s="1"/>
  <c r="F179" s="1"/>
  <c r="J178"/>
  <c r="I178"/>
  <c r="H178"/>
  <c r="E178"/>
  <c r="D178"/>
  <c r="C178"/>
  <c r="J177"/>
  <c r="I177"/>
  <c r="H177"/>
  <c r="D177"/>
  <c r="C177"/>
  <c r="E177" s="1"/>
  <c r="J176"/>
  <c r="I176"/>
  <c r="H176"/>
  <c r="D176"/>
  <c r="C176"/>
  <c r="J175"/>
  <c r="I175"/>
  <c r="H175"/>
  <c r="E175"/>
  <c r="F175" s="1"/>
  <c r="D175"/>
  <c r="C175"/>
  <c r="J174"/>
  <c r="I174"/>
  <c r="H174"/>
  <c r="E174"/>
  <c r="F174" s="1"/>
  <c r="D174"/>
  <c r="C174"/>
  <c r="J173"/>
  <c r="I173"/>
  <c r="H173"/>
  <c r="H191" s="1"/>
  <c r="D173"/>
  <c r="C173"/>
  <c r="C165"/>
  <c r="J163"/>
  <c r="I163"/>
  <c r="H163"/>
  <c r="D163"/>
  <c r="E163" s="1"/>
  <c r="J162"/>
  <c r="I162"/>
  <c r="H162"/>
  <c r="E162"/>
  <c r="F162" s="1"/>
  <c r="D162"/>
  <c r="J161"/>
  <c r="I161"/>
  <c r="H161"/>
  <c r="E161"/>
  <c r="F161" s="1"/>
  <c r="D161"/>
  <c r="J160"/>
  <c r="I160"/>
  <c r="H160"/>
  <c r="D160"/>
  <c r="E160" s="1"/>
  <c r="F160" s="1"/>
  <c r="J159"/>
  <c r="I159"/>
  <c r="H159"/>
  <c r="D159"/>
  <c r="E159" s="1"/>
  <c r="F159" s="1"/>
  <c r="J156"/>
  <c r="I156"/>
  <c r="H156"/>
  <c r="E156"/>
  <c r="F156" s="1"/>
  <c r="D156"/>
  <c r="J153"/>
  <c r="I153"/>
  <c r="H153"/>
  <c r="E153"/>
  <c r="F153" s="1"/>
  <c r="D153"/>
  <c r="J150"/>
  <c r="I150"/>
  <c r="H150"/>
  <c r="D150"/>
  <c r="E150" s="1"/>
  <c r="F150" s="1"/>
  <c r="J147"/>
  <c r="I147"/>
  <c r="H147"/>
  <c r="D147"/>
  <c r="E147" s="1"/>
  <c r="F147" s="1"/>
  <c r="J144"/>
  <c r="I144"/>
  <c r="H144"/>
  <c r="E144"/>
  <c r="F144" s="1"/>
  <c r="D144"/>
  <c r="J141"/>
  <c r="I141"/>
  <c r="H141"/>
  <c r="H165" s="1"/>
  <c r="E141"/>
  <c r="D141"/>
  <c r="C138"/>
  <c r="J136"/>
  <c r="I136"/>
  <c r="H136"/>
  <c r="D136"/>
  <c r="E136" s="1"/>
  <c r="J133"/>
  <c r="I133"/>
  <c r="H133"/>
  <c r="D133"/>
  <c r="E133" s="1"/>
  <c r="J130"/>
  <c r="I130"/>
  <c r="H130"/>
  <c r="D130"/>
  <c r="E130" s="1"/>
  <c r="J127"/>
  <c r="I127"/>
  <c r="H127"/>
  <c r="D127"/>
  <c r="E127" s="1"/>
  <c r="J126"/>
  <c r="I126"/>
  <c r="H126"/>
  <c r="D126"/>
  <c r="E126" s="1"/>
  <c r="J125"/>
  <c r="I125"/>
  <c r="H125"/>
  <c r="D125"/>
  <c r="E125" s="1"/>
  <c r="J124"/>
  <c r="I124"/>
  <c r="H124"/>
  <c r="D124"/>
  <c r="E124" s="1"/>
  <c r="J123"/>
  <c r="I123"/>
  <c r="H123"/>
  <c r="D123"/>
  <c r="E123" s="1"/>
  <c r="J122"/>
  <c r="I122"/>
  <c r="H122"/>
  <c r="D122"/>
  <c r="E122" s="1"/>
  <c r="J121"/>
  <c r="I121"/>
  <c r="H121"/>
  <c r="D121"/>
  <c r="E121" s="1"/>
  <c r="J120"/>
  <c r="I120"/>
  <c r="H120"/>
  <c r="D120"/>
  <c r="E120" s="1"/>
  <c r="J119"/>
  <c r="I119"/>
  <c r="H119"/>
  <c r="D119"/>
  <c r="E119" s="1"/>
  <c r="J116"/>
  <c r="I116"/>
  <c r="H116"/>
  <c r="D116"/>
  <c r="E116" s="1"/>
  <c r="J115"/>
  <c r="I115"/>
  <c r="H115"/>
  <c r="D115"/>
  <c r="E115" s="1"/>
  <c r="J112"/>
  <c r="I112"/>
  <c r="H112"/>
  <c r="D112"/>
  <c r="E112" s="1"/>
  <c r="J109"/>
  <c r="I109"/>
  <c r="H109"/>
  <c r="D109"/>
  <c r="E109" s="1"/>
  <c r="J106"/>
  <c r="I106"/>
  <c r="H106"/>
  <c r="D106"/>
  <c r="E106" s="1"/>
  <c r="J105"/>
  <c r="I105"/>
  <c r="H105"/>
  <c r="D105"/>
  <c r="E105" s="1"/>
  <c r="J104"/>
  <c r="J138" s="1"/>
  <c r="I104"/>
  <c r="I138" s="1"/>
  <c r="H104"/>
  <c r="H138" s="1"/>
  <c r="D104"/>
  <c r="D138" s="1"/>
  <c r="J99"/>
  <c r="I99"/>
  <c r="H99"/>
  <c r="D99"/>
  <c r="E99" s="1"/>
  <c r="J96"/>
  <c r="I96"/>
  <c r="H96"/>
  <c r="E96"/>
  <c r="D96"/>
  <c r="J93"/>
  <c r="I93"/>
  <c r="H93"/>
  <c r="E93"/>
  <c r="D93"/>
  <c r="J92"/>
  <c r="I92"/>
  <c r="H92"/>
  <c r="D92"/>
  <c r="E92" s="1"/>
  <c r="J89"/>
  <c r="I89"/>
  <c r="H89"/>
  <c r="D89"/>
  <c r="E89" s="1"/>
  <c r="J86"/>
  <c r="I86"/>
  <c r="H86"/>
  <c r="E86"/>
  <c r="D86"/>
  <c r="J85"/>
  <c r="I85"/>
  <c r="H85"/>
  <c r="E85"/>
  <c r="D85"/>
  <c r="J84"/>
  <c r="I84"/>
  <c r="H84"/>
  <c r="D84"/>
  <c r="E84" s="1"/>
  <c r="J81"/>
  <c r="I81"/>
  <c r="H81"/>
  <c r="D81"/>
  <c r="E81" s="1"/>
  <c r="J80"/>
  <c r="I80"/>
  <c r="H80"/>
  <c r="E80"/>
  <c r="D80"/>
  <c r="C80"/>
  <c r="J79"/>
  <c r="I79"/>
  <c r="H79"/>
  <c r="D79"/>
  <c r="E79" s="1"/>
  <c r="F79" s="1"/>
  <c r="G79" s="1"/>
  <c r="K79" s="1"/>
  <c r="J76"/>
  <c r="I76"/>
  <c r="H76"/>
  <c r="D76"/>
  <c r="C76"/>
  <c r="J75"/>
  <c r="I75"/>
  <c r="H75"/>
  <c r="H101" s="1"/>
  <c r="D75"/>
  <c r="C75"/>
  <c r="C72"/>
  <c r="J70"/>
  <c r="I70"/>
  <c r="H70"/>
  <c r="E70"/>
  <c r="D70"/>
  <c r="C70"/>
  <c r="J69"/>
  <c r="I69"/>
  <c r="H69"/>
  <c r="E69"/>
  <c r="F69" s="1"/>
  <c r="G69" s="1"/>
  <c r="K69" s="1"/>
  <c r="D69"/>
  <c r="J68"/>
  <c r="I68"/>
  <c r="H68"/>
  <c r="D68"/>
  <c r="E68" s="1"/>
  <c r="F68" s="1"/>
  <c r="G68" s="1"/>
  <c r="K68" s="1"/>
  <c r="J67"/>
  <c r="I67"/>
  <c r="H67"/>
  <c r="E67"/>
  <c r="F67" s="1"/>
  <c r="G67" s="1"/>
  <c r="K67" s="1"/>
  <c r="D67"/>
  <c r="J66"/>
  <c r="I66"/>
  <c r="H66"/>
  <c r="D66"/>
  <c r="E66" s="1"/>
  <c r="J65"/>
  <c r="I65"/>
  <c r="H65"/>
  <c r="D65"/>
  <c r="E65" s="1"/>
  <c r="J64"/>
  <c r="I64"/>
  <c r="H64"/>
  <c r="F64"/>
  <c r="E64"/>
  <c r="G64" s="1"/>
  <c r="K64" s="1"/>
  <c r="D64"/>
  <c r="J63"/>
  <c r="I63"/>
  <c r="H63"/>
  <c r="E63"/>
  <c r="F63" s="1"/>
  <c r="D63"/>
  <c r="J60"/>
  <c r="I60"/>
  <c r="H60"/>
  <c r="D60"/>
  <c r="E60" s="1"/>
  <c r="J59"/>
  <c r="I59"/>
  <c r="H59"/>
  <c r="D59"/>
  <c r="E59" s="1"/>
  <c r="J58"/>
  <c r="I58"/>
  <c r="H58"/>
  <c r="F58"/>
  <c r="E58"/>
  <c r="G58" s="1"/>
  <c r="K58" s="1"/>
  <c r="D58"/>
  <c r="J57"/>
  <c r="I57"/>
  <c r="H57"/>
  <c r="E57"/>
  <c r="F57" s="1"/>
  <c r="D57"/>
  <c r="J54"/>
  <c r="I54"/>
  <c r="H54"/>
  <c r="D54"/>
  <c r="E54" s="1"/>
  <c r="J53"/>
  <c r="I53"/>
  <c r="H53"/>
  <c r="D53"/>
  <c r="E53" s="1"/>
  <c r="J50"/>
  <c r="I50"/>
  <c r="H50"/>
  <c r="F50"/>
  <c r="E50"/>
  <c r="G50" s="1"/>
  <c r="K50" s="1"/>
  <c r="D50"/>
  <c r="J47"/>
  <c r="I47"/>
  <c r="H47"/>
  <c r="E47"/>
  <c r="F47" s="1"/>
  <c r="D47"/>
  <c r="J44"/>
  <c r="I44"/>
  <c r="H44"/>
  <c r="D44"/>
  <c r="E44" s="1"/>
  <c r="J41"/>
  <c r="I41"/>
  <c r="H41"/>
  <c r="D41"/>
  <c r="E41" s="1"/>
  <c r="J40"/>
  <c r="I40"/>
  <c r="H40"/>
  <c r="F40"/>
  <c r="E40"/>
  <c r="G40" s="1"/>
  <c r="K40" s="1"/>
  <c r="D40"/>
  <c r="J39"/>
  <c r="I39"/>
  <c r="H39"/>
  <c r="E39"/>
  <c r="F39" s="1"/>
  <c r="D39"/>
  <c r="J38"/>
  <c r="I38"/>
  <c r="H38"/>
  <c r="D38"/>
  <c r="E38" s="1"/>
  <c r="J37"/>
  <c r="I37"/>
  <c r="H37"/>
  <c r="D37"/>
  <c r="E37" s="1"/>
  <c r="J36"/>
  <c r="J72" s="1"/>
  <c r="I36"/>
  <c r="H36"/>
  <c r="H72" s="1"/>
  <c r="F36"/>
  <c r="E36"/>
  <c r="G36" s="1"/>
  <c r="D36"/>
  <c r="J31"/>
  <c r="I31"/>
  <c r="H31"/>
  <c r="F31"/>
  <c r="E31"/>
  <c r="G31" s="1"/>
  <c r="K31" s="1"/>
  <c r="D31"/>
  <c r="J30"/>
  <c r="I30"/>
  <c r="H30"/>
  <c r="E30"/>
  <c r="F30" s="1"/>
  <c r="D30"/>
  <c r="J27"/>
  <c r="I27"/>
  <c r="H27"/>
  <c r="D27"/>
  <c r="C27"/>
  <c r="C33" s="1"/>
  <c r="J24"/>
  <c r="I24"/>
  <c r="H24"/>
  <c r="D24"/>
  <c r="E24" s="1"/>
  <c r="J23"/>
  <c r="I23"/>
  <c r="H23"/>
  <c r="D23"/>
  <c r="E23" s="1"/>
  <c r="J22"/>
  <c r="I22"/>
  <c r="H22"/>
  <c r="D22"/>
  <c r="E22" s="1"/>
  <c r="J19"/>
  <c r="I19"/>
  <c r="H19"/>
  <c r="D19"/>
  <c r="E19" s="1"/>
  <c r="J18"/>
  <c r="I18"/>
  <c r="H18"/>
  <c r="D18"/>
  <c r="E18" s="1"/>
  <c r="J15"/>
  <c r="I15"/>
  <c r="H15"/>
  <c r="D15"/>
  <c r="E15" s="1"/>
  <c r="J12"/>
  <c r="I12"/>
  <c r="H12"/>
  <c r="D12"/>
  <c r="E12" s="1"/>
  <c r="J9"/>
  <c r="I9"/>
  <c r="H9"/>
  <c r="D9"/>
  <c r="E9" s="1"/>
  <c r="J8"/>
  <c r="I8"/>
  <c r="I33" s="1"/>
  <c r="H8"/>
  <c r="D8"/>
  <c r="E8" s="1"/>
  <c r="C184" i="7" l="1"/>
  <c r="C223"/>
  <c r="C285" s="1"/>
  <c r="G54" i="4"/>
  <c r="K54" s="1"/>
  <c r="F54"/>
  <c r="G60"/>
  <c r="K60" s="1"/>
  <c r="F60"/>
  <c r="F37"/>
  <c r="G37" s="1"/>
  <c r="K37" s="1"/>
  <c r="F38"/>
  <c r="G38" s="1"/>
  <c r="K38" s="1"/>
  <c r="F65"/>
  <c r="G65" s="1"/>
  <c r="K65" s="1"/>
  <c r="F66"/>
  <c r="G66" s="1"/>
  <c r="K66" s="1"/>
  <c r="G53"/>
  <c r="K53" s="1"/>
  <c r="F53"/>
  <c r="F59"/>
  <c r="G59" s="1"/>
  <c r="K59" s="1"/>
  <c r="F41"/>
  <c r="G41" s="1"/>
  <c r="K41" s="1"/>
  <c r="F44"/>
  <c r="G44" s="1"/>
  <c r="K44" s="1"/>
  <c r="I191"/>
  <c r="E176"/>
  <c r="E181"/>
  <c r="E184"/>
  <c r="D228"/>
  <c r="E197"/>
  <c r="E210"/>
  <c r="E219"/>
  <c r="H391"/>
  <c r="D72"/>
  <c r="H33"/>
  <c r="D101"/>
  <c r="G178"/>
  <c r="K178" s="1"/>
  <c r="J33"/>
  <c r="G30"/>
  <c r="K30" s="1"/>
  <c r="G39"/>
  <c r="K39" s="1"/>
  <c r="G47"/>
  <c r="K47" s="1"/>
  <c r="G57"/>
  <c r="K57" s="1"/>
  <c r="G63"/>
  <c r="K63" s="1"/>
  <c r="E75"/>
  <c r="J101"/>
  <c r="J291" s="1"/>
  <c r="I101"/>
  <c r="D165"/>
  <c r="J165"/>
  <c r="D191"/>
  <c r="E180"/>
  <c r="J228"/>
  <c r="E206"/>
  <c r="E208"/>
  <c r="E209"/>
  <c r="E313"/>
  <c r="J325"/>
  <c r="D364"/>
  <c r="I376"/>
  <c r="E76"/>
  <c r="E165"/>
  <c r="I72"/>
  <c r="I165"/>
  <c r="C191"/>
  <c r="J191"/>
  <c r="I228"/>
  <c r="I291" s="1"/>
  <c r="E204"/>
  <c r="H256"/>
  <c r="I256"/>
  <c r="J389"/>
  <c r="J391" s="1"/>
  <c r="G174"/>
  <c r="K174" s="1"/>
  <c r="F178"/>
  <c r="I391"/>
  <c r="F18" i="6"/>
  <c r="G18"/>
  <c r="K18" s="1"/>
  <c r="F22"/>
  <c r="G22"/>
  <c r="K22" s="1"/>
  <c r="F24"/>
  <c r="G24" s="1"/>
  <c r="K24" s="1"/>
  <c r="F31"/>
  <c r="G31" s="1"/>
  <c r="K31" s="1"/>
  <c r="F47"/>
  <c r="G47"/>
  <c r="F58"/>
  <c r="G58"/>
  <c r="K58" s="1"/>
  <c r="F121"/>
  <c r="G121"/>
  <c r="K121" s="1"/>
  <c r="F149"/>
  <c r="G149"/>
  <c r="K149" s="1"/>
  <c r="F159"/>
  <c r="G159"/>
  <c r="K159" s="1"/>
  <c r="F173"/>
  <c r="G173"/>
  <c r="K173" s="1"/>
  <c r="F175"/>
  <c r="G175"/>
  <c r="K175" s="1"/>
  <c r="F181"/>
  <c r="G181"/>
  <c r="K181" s="1"/>
  <c r="AB198"/>
  <c r="D198" s="1"/>
  <c r="E198" s="1"/>
  <c r="Y198"/>
  <c r="AC198" s="1"/>
  <c r="H198" s="1"/>
  <c r="G66"/>
  <c r="K66" s="1"/>
  <c r="G68"/>
  <c r="K68" s="1"/>
  <c r="Y137"/>
  <c r="W164"/>
  <c r="F17"/>
  <c r="G17" s="1"/>
  <c r="K17" s="1"/>
  <c r="F19"/>
  <c r="G19"/>
  <c r="K19" s="1"/>
  <c r="D36"/>
  <c r="F38"/>
  <c r="G38"/>
  <c r="K38" s="1"/>
  <c r="F40"/>
  <c r="G40" s="1"/>
  <c r="K40" s="1"/>
  <c r="F57"/>
  <c r="G57"/>
  <c r="K57" s="1"/>
  <c r="F78"/>
  <c r="G78" s="1"/>
  <c r="K78" s="1"/>
  <c r="E100"/>
  <c r="F105"/>
  <c r="G105" s="1"/>
  <c r="K105" s="1"/>
  <c r="F111"/>
  <c r="G111" s="1"/>
  <c r="K111" s="1"/>
  <c r="F115"/>
  <c r="G115" s="1"/>
  <c r="K115" s="1"/>
  <c r="F119"/>
  <c r="G119" s="1"/>
  <c r="F146"/>
  <c r="G146"/>
  <c r="K146" s="1"/>
  <c r="F158"/>
  <c r="G158"/>
  <c r="AB100"/>
  <c r="W183"/>
  <c r="F14"/>
  <c r="G14"/>
  <c r="K14" s="1"/>
  <c r="F54"/>
  <c r="G54" s="1"/>
  <c r="K54" s="1"/>
  <c r="F70"/>
  <c r="G70"/>
  <c r="F122"/>
  <c r="G122" s="1"/>
  <c r="F124"/>
  <c r="G124" s="1"/>
  <c r="K124" s="1"/>
  <c r="G126"/>
  <c r="K126" s="1"/>
  <c r="F126"/>
  <c r="F132"/>
  <c r="G132" s="1"/>
  <c r="K132" s="1"/>
  <c r="H140"/>
  <c r="F155"/>
  <c r="G155"/>
  <c r="K155" s="1"/>
  <c r="F177"/>
  <c r="G177" s="1"/>
  <c r="K177" s="1"/>
  <c r="F179"/>
  <c r="G179"/>
  <c r="F184"/>
  <c r="G184" s="1"/>
  <c r="K184" s="1"/>
  <c r="W137"/>
  <c r="F53"/>
  <c r="G53" s="1"/>
  <c r="K53" s="1"/>
  <c r="F59"/>
  <c r="G59" s="1"/>
  <c r="K59" s="1"/>
  <c r="F61"/>
  <c r="G61"/>
  <c r="K61" s="1"/>
  <c r="F65"/>
  <c r="G65" s="1"/>
  <c r="K65" s="1"/>
  <c r="F67"/>
  <c r="G67"/>
  <c r="K67" s="1"/>
  <c r="G83"/>
  <c r="K83" s="1"/>
  <c r="F83"/>
  <c r="F85"/>
  <c r="G85" s="1"/>
  <c r="K85" s="1"/>
  <c r="G91"/>
  <c r="K91" s="1"/>
  <c r="F91"/>
  <c r="F95"/>
  <c r="G95" s="1"/>
  <c r="K95" s="1"/>
  <c r="D140"/>
  <c r="F152"/>
  <c r="G152"/>
  <c r="F160"/>
  <c r="G160" s="1"/>
  <c r="K160" s="1"/>
  <c r="AB202"/>
  <c r="D202" s="1"/>
  <c r="E202" s="1"/>
  <c r="Y202"/>
  <c r="AC202" s="1"/>
  <c r="H202" s="1"/>
  <c r="Y186"/>
  <c r="AC186" s="1"/>
  <c r="H186" s="1"/>
  <c r="AB186"/>
  <c r="D186" s="1"/>
  <c r="E186" s="1"/>
  <c r="W188"/>
  <c r="X188"/>
  <c r="Y195"/>
  <c r="AB195"/>
  <c r="W197"/>
  <c r="X197"/>
  <c r="Y199"/>
  <c r="AC199" s="1"/>
  <c r="H199" s="1"/>
  <c r="AB199"/>
  <c r="D199" s="1"/>
  <c r="W201"/>
  <c r="X201"/>
  <c r="Y289"/>
  <c r="AC262"/>
  <c r="F364"/>
  <c r="G362"/>
  <c r="Y383"/>
  <c r="AC383" s="1"/>
  <c r="H383" s="1"/>
  <c r="AB383"/>
  <c r="D383" s="1"/>
  <c r="E383" s="1"/>
  <c r="Y384"/>
  <c r="AC384" s="1"/>
  <c r="AB384"/>
  <c r="D384" s="1"/>
  <c r="E384" s="1"/>
  <c r="Y8"/>
  <c r="Y14"/>
  <c r="AC14" s="1"/>
  <c r="H14" s="1"/>
  <c r="Y19"/>
  <c r="AC19" s="1"/>
  <c r="X27"/>
  <c r="C33"/>
  <c r="Y36"/>
  <c r="Y38"/>
  <c r="AC38" s="1"/>
  <c r="H38" s="1"/>
  <c r="F41"/>
  <c r="G41" s="1"/>
  <c r="K41" s="1"/>
  <c r="Y47"/>
  <c r="AC47" s="1"/>
  <c r="H47" s="1"/>
  <c r="Y53"/>
  <c r="AC53" s="1"/>
  <c r="H53" s="1"/>
  <c r="Y57"/>
  <c r="AC57" s="1"/>
  <c r="H57" s="1"/>
  <c r="F60"/>
  <c r="G60" s="1"/>
  <c r="K60" s="1"/>
  <c r="F64"/>
  <c r="G64" s="1"/>
  <c r="K64" s="1"/>
  <c r="F66"/>
  <c r="F68"/>
  <c r="Y70"/>
  <c r="AC70" s="1"/>
  <c r="H70" s="1"/>
  <c r="X72"/>
  <c r="D75"/>
  <c r="D100" s="1"/>
  <c r="W75"/>
  <c r="W100" s="1"/>
  <c r="Y78"/>
  <c r="AC78" s="1"/>
  <c r="H78" s="1"/>
  <c r="F79"/>
  <c r="G79" s="1"/>
  <c r="K79" s="1"/>
  <c r="W143"/>
  <c r="Y146"/>
  <c r="AC146" s="1"/>
  <c r="H146" s="1"/>
  <c r="Y152"/>
  <c r="AC152" s="1"/>
  <c r="H152" s="1"/>
  <c r="Y158"/>
  <c r="AC158" s="1"/>
  <c r="H158" s="1"/>
  <c r="Y160"/>
  <c r="AC160" s="1"/>
  <c r="H160" s="1"/>
  <c r="X172"/>
  <c r="V174"/>
  <c r="W174" s="1"/>
  <c r="Y175"/>
  <c r="AC175" s="1"/>
  <c r="H175" s="1"/>
  <c r="X176"/>
  <c r="V178"/>
  <c r="W178" s="1"/>
  <c r="Y179"/>
  <c r="AC179" s="1"/>
  <c r="H179" s="1"/>
  <c r="X180"/>
  <c r="V183"/>
  <c r="Y184"/>
  <c r="AC184" s="1"/>
  <c r="H184" s="1"/>
  <c r="X185"/>
  <c r="AB187"/>
  <c r="D187" s="1"/>
  <c r="E187" s="1"/>
  <c r="AB196"/>
  <c r="D196" s="1"/>
  <c r="AB200"/>
  <c r="D200" s="1"/>
  <c r="E200" s="1"/>
  <c r="AE291"/>
  <c r="V198"/>
  <c r="W198"/>
  <c r="V202"/>
  <c r="W202" s="1"/>
  <c r="Y208"/>
  <c r="AC208" s="1"/>
  <c r="H208" s="1"/>
  <c r="AB208"/>
  <c r="D208" s="1"/>
  <c r="E208" s="1"/>
  <c r="AB362"/>
  <c r="Y362"/>
  <c r="AC362" s="1"/>
  <c r="H362" s="1"/>
  <c r="H364" s="1"/>
  <c r="F382"/>
  <c r="G382"/>
  <c r="Y385"/>
  <c r="AC385" s="1"/>
  <c r="H385" s="1"/>
  <c r="AB385"/>
  <c r="D385" s="1"/>
  <c r="E385" s="1"/>
  <c r="Y386"/>
  <c r="AC386" s="1"/>
  <c r="H386" s="1"/>
  <c r="AB386"/>
  <c r="D386" s="1"/>
  <c r="E386" s="1"/>
  <c r="AB11"/>
  <c r="D11" s="1"/>
  <c r="E11" s="1"/>
  <c r="AB37"/>
  <c r="D37" s="1"/>
  <c r="E37" s="1"/>
  <c r="G92"/>
  <c r="K92" s="1"/>
  <c r="G98"/>
  <c r="K98" s="1"/>
  <c r="G114"/>
  <c r="K114" s="1"/>
  <c r="G118"/>
  <c r="K118" s="1"/>
  <c r="AB120"/>
  <c r="D120" s="1"/>
  <c r="E120" s="1"/>
  <c r="G123"/>
  <c r="K123" s="1"/>
  <c r="G125"/>
  <c r="K125" s="1"/>
  <c r="G129"/>
  <c r="K129" s="1"/>
  <c r="G135"/>
  <c r="K135" s="1"/>
  <c r="AC137"/>
  <c r="AB143"/>
  <c r="D143" s="1"/>
  <c r="X164"/>
  <c r="AB182"/>
  <c r="D182" s="1"/>
  <c r="E182" s="1"/>
  <c r="E204"/>
  <c r="V258"/>
  <c r="Z291"/>
  <c r="C230"/>
  <c r="C291" s="1"/>
  <c r="Y204"/>
  <c r="AC204" s="1"/>
  <c r="H204" s="1"/>
  <c r="AB204"/>
  <c r="D204" s="1"/>
  <c r="F212"/>
  <c r="G212"/>
  <c r="K212" s="1"/>
  <c r="F214"/>
  <c r="G214"/>
  <c r="K214" s="1"/>
  <c r="F220"/>
  <c r="G220"/>
  <c r="K220" s="1"/>
  <c r="F237"/>
  <c r="G237" s="1"/>
  <c r="K237" s="1"/>
  <c r="Y322"/>
  <c r="AC322" s="1"/>
  <c r="H322" s="1"/>
  <c r="H325" s="1"/>
  <c r="AB322"/>
  <c r="D322" s="1"/>
  <c r="Y353"/>
  <c r="AC353" s="1"/>
  <c r="H353" s="1"/>
  <c r="AB353"/>
  <c r="D353" s="1"/>
  <c r="W390"/>
  <c r="X381"/>
  <c r="Y387"/>
  <c r="AC387" s="1"/>
  <c r="H387" s="1"/>
  <c r="AB387"/>
  <c r="D387" s="1"/>
  <c r="E387" s="1"/>
  <c r="V27"/>
  <c r="W27" s="1"/>
  <c r="W33" s="1"/>
  <c r="W36"/>
  <c r="W72" s="1"/>
  <c r="G75"/>
  <c r="Y75"/>
  <c r="AB103"/>
  <c r="J190"/>
  <c r="J291" s="1"/>
  <c r="V172"/>
  <c r="X174"/>
  <c r="X178"/>
  <c r="X183"/>
  <c r="I230"/>
  <c r="U230"/>
  <c r="U291" s="1"/>
  <c r="E196"/>
  <c r="E199"/>
  <c r="E203"/>
  <c r="AA291"/>
  <c r="I291"/>
  <c r="K353"/>
  <c r="H376"/>
  <c r="Y203"/>
  <c r="AC203" s="1"/>
  <c r="H203" s="1"/>
  <c r="AB203"/>
  <c r="D203" s="1"/>
  <c r="F227"/>
  <c r="G227"/>
  <c r="K227" s="1"/>
  <c r="F244"/>
  <c r="G244"/>
  <c r="K244" s="1"/>
  <c r="F249"/>
  <c r="G249"/>
  <c r="K249" s="1"/>
  <c r="F253"/>
  <c r="G253"/>
  <c r="K253" s="1"/>
  <c r="F255"/>
  <c r="G255"/>
  <c r="K255" s="1"/>
  <c r="F261"/>
  <c r="G261"/>
  <c r="F265"/>
  <c r="G265" s="1"/>
  <c r="K265" s="1"/>
  <c r="F269"/>
  <c r="G269"/>
  <c r="K269" s="1"/>
  <c r="F271"/>
  <c r="G271" s="1"/>
  <c r="K271" s="1"/>
  <c r="F277"/>
  <c r="G277"/>
  <c r="K277" s="1"/>
  <c r="F281"/>
  <c r="G281" s="1"/>
  <c r="K281" s="1"/>
  <c r="F287"/>
  <c r="G287"/>
  <c r="K287" s="1"/>
  <c r="AB313"/>
  <c r="D313" s="1"/>
  <c r="Y313"/>
  <c r="AC313" s="1"/>
  <c r="H313" s="1"/>
  <c r="H315" s="1"/>
  <c r="Y323"/>
  <c r="AC323" s="1"/>
  <c r="H323" s="1"/>
  <c r="AB323"/>
  <c r="D323" s="1"/>
  <c r="E323" s="1"/>
  <c r="AB332"/>
  <c r="D332" s="1"/>
  <c r="Y332"/>
  <c r="AC332" s="1"/>
  <c r="H332" s="1"/>
  <c r="Y333"/>
  <c r="AC333" s="1"/>
  <c r="H333" s="1"/>
  <c r="AB333"/>
  <c r="D333" s="1"/>
  <c r="E333" s="1"/>
  <c r="AB342"/>
  <c r="D342" s="1"/>
  <c r="Y342"/>
  <c r="AC342" s="1"/>
  <c r="H342" s="1"/>
  <c r="Y343"/>
  <c r="AC343" s="1"/>
  <c r="H343" s="1"/>
  <c r="AB343"/>
  <c r="D343" s="1"/>
  <c r="E343" s="1"/>
  <c r="Y352"/>
  <c r="AC352" s="1"/>
  <c r="H352" s="1"/>
  <c r="H355" s="1"/>
  <c r="AB352"/>
  <c r="D352" s="1"/>
  <c r="Y388"/>
  <c r="AC388" s="1"/>
  <c r="H388" s="1"/>
  <c r="AB388"/>
  <c r="D388" s="1"/>
  <c r="E388" s="1"/>
  <c r="AB8"/>
  <c r="T291"/>
  <c r="AD291"/>
  <c r="X243"/>
  <c r="X289"/>
  <c r="V195"/>
  <c r="X205"/>
  <c r="W206"/>
  <c r="AB207"/>
  <c r="D207" s="1"/>
  <c r="E207" s="1"/>
  <c r="X209"/>
  <c r="W210"/>
  <c r="AB211"/>
  <c r="D211" s="1"/>
  <c r="E211" s="1"/>
  <c r="AB213"/>
  <c r="D213" s="1"/>
  <c r="E213" s="1"/>
  <c r="AB215"/>
  <c r="D215" s="1"/>
  <c r="E215" s="1"/>
  <c r="X221"/>
  <c r="AB226"/>
  <c r="D226" s="1"/>
  <c r="E226" s="1"/>
  <c r="AB228"/>
  <c r="D228" s="1"/>
  <c r="E228" s="1"/>
  <c r="AC235"/>
  <c r="G236"/>
  <c r="K236" s="1"/>
  <c r="G238"/>
  <c r="K238" s="1"/>
  <c r="W242"/>
  <c r="W258" s="1"/>
  <c r="W243"/>
  <c r="AB248"/>
  <c r="D248" s="1"/>
  <c r="E248" s="1"/>
  <c r="AB250"/>
  <c r="D250" s="1"/>
  <c r="E250" s="1"/>
  <c r="AB254"/>
  <c r="D254" s="1"/>
  <c r="E254" s="1"/>
  <c r="AB256"/>
  <c r="D256" s="1"/>
  <c r="E256" s="1"/>
  <c r="AB262"/>
  <c r="AB266"/>
  <c r="D266" s="1"/>
  <c r="E266" s="1"/>
  <c r="AB270"/>
  <c r="D270" s="1"/>
  <c r="E270" s="1"/>
  <c r="AB274"/>
  <c r="D274" s="1"/>
  <c r="E274" s="1"/>
  <c r="AB280"/>
  <c r="D280" s="1"/>
  <c r="E280" s="1"/>
  <c r="AB282"/>
  <c r="D282" s="1"/>
  <c r="E282" s="1"/>
  <c r="AB372"/>
  <c r="D372" s="1"/>
  <c r="D376" s="1"/>
  <c r="W205"/>
  <c r="AB206"/>
  <c r="D206" s="1"/>
  <c r="E206" s="1"/>
  <c r="W209"/>
  <c r="AB210"/>
  <c r="D210" s="1"/>
  <c r="E210" s="1"/>
  <c r="W221"/>
  <c r="AB235"/>
  <c r="AB241"/>
  <c r="D241" s="1"/>
  <c r="E241" s="1"/>
  <c r="V242"/>
  <c r="AB242"/>
  <c r="D242" s="1"/>
  <c r="F371"/>
  <c r="AB374"/>
  <c r="D374" s="1"/>
  <c r="E374" s="1"/>
  <c r="F105" i="4"/>
  <c r="G105" s="1"/>
  <c r="K105" s="1"/>
  <c r="F106"/>
  <c r="G106" s="1"/>
  <c r="K106" s="1"/>
  <c r="F109"/>
  <c r="G109" s="1"/>
  <c r="K109" s="1"/>
  <c r="F112"/>
  <c r="G112" s="1"/>
  <c r="K112" s="1"/>
  <c r="F115"/>
  <c r="G115" s="1"/>
  <c r="K115" s="1"/>
  <c r="F116"/>
  <c r="G116" s="1"/>
  <c r="K116" s="1"/>
  <c r="F119"/>
  <c r="G119" s="1"/>
  <c r="K119" s="1"/>
  <c r="F120"/>
  <c r="G120" s="1"/>
  <c r="K120" s="1"/>
  <c r="F121"/>
  <c r="G121" s="1"/>
  <c r="K121" s="1"/>
  <c r="F122"/>
  <c r="G122" s="1"/>
  <c r="K122" s="1"/>
  <c r="F123"/>
  <c r="G123" s="1"/>
  <c r="K123" s="1"/>
  <c r="F124"/>
  <c r="G124" s="1"/>
  <c r="K124" s="1"/>
  <c r="F125"/>
  <c r="G125" s="1"/>
  <c r="K125" s="1"/>
  <c r="F126"/>
  <c r="G126" s="1"/>
  <c r="K126" s="1"/>
  <c r="F127"/>
  <c r="G127" s="1"/>
  <c r="K127" s="1"/>
  <c r="F130"/>
  <c r="G130" s="1"/>
  <c r="K130" s="1"/>
  <c r="F133"/>
  <c r="G133" s="1"/>
  <c r="K133" s="1"/>
  <c r="F136"/>
  <c r="G136" s="1"/>
  <c r="K136" s="1"/>
  <c r="F189"/>
  <c r="G189" s="1"/>
  <c r="K189" s="1"/>
  <c r="F202"/>
  <c r="G202" s="1"/>
  <c r="K202" s="1"/>
  <c r="F204"/>
  <c r="G204" s="1"/>
  <c r="K204" s="1"/>
  <c r="F205"/>
  <c r="G205" s="1"/>
  <c r="K205" s="1"/>
  <c r="F373"/>
  <c r="G373" s="1"/>
  <c r="K373" s="1"/>
  <c r="F374"/>
  <c r="G374" s="1"/>
  <c r="K374" s="1"/>
  <c r="H291"/>
  <c r="F163"/>
  <c r="G163" s="1"/>
  <c r="K163" s="1"/>
  <c r="F177"/>
  <c r="G177" s="1"/>
  <c r="K177" s="1"/>
  <c r="F185"/>
  <c r="G185"/>
  <c r="K185" s="1"/>
  <c r="F187"/>
  <c r="G187" s="1"/>
  <c r="K187" s="1"/>
  <c r="F188"/>
  <c r="G188"/>
  <c r="K188" s="1"/>
  <c r="F198"/>
  <c r="G198" s="1"/>
  <c r="K198" s="1"/>
  <c r="F200"/>
  <c r="G200"/>
  <c r="K200" s="1"/>
  <c r="F201"/>
  <c r="G201" s="1"/>
  <c r="K201" s="1"/>
  <c r="F224"/>
  <c r="G224"/>
  <c r="K224" s="1"/>
  <c r="F226"/>
  <c r="G226" s="1"/>
  <c r="K226" s="1"/>
  <c r="F233"/>
  <c r="G233"/>
  <c r="F234"/>
  <c r="G234" s="1"/>
  <c r="K234" s="1"/>
  <c r="F235"/>
  <c r="G235" s="1"/>
  <c r="K235" s="1"/>
  <c r="F236"/>
  <c r="G236" s="1"/>
  <c r="K236" s="1"/>
  <c r="F239"/>
  <c r="G239" s="1"/>
  <c r="K239" s="1"/>
  <c r="F262"/>
  <c r="G262" s="1"/>
  <c r="K262" s="1"/>
  <c r="F265"/>
  <c r="G265" s="1"/>
  <c r="K265" s="1"/>
  <c r="F266"/>
  <c r="G266" s="1"/>
  <c r="K266" s="1"/>
  <c r="F269"/>
  <c r="G269" s="1"/>
  <c r="K269" s="1"/>
  <c r="F270"/>
  <c r="G270" s="1"/>
  <c r="K270" s="1"/>
  <c r="F271"/>
  <c r="G271" s="1"/>
  <c r="K271" s="1"/>
  <c r="F274"/>
  <c r="G274" s="1"/>
  <c r="K274" s="1"/>
  <c r="F277"/>
  <c r="G277" s="1"/>
  <c r="K277" s="1"/>
  <c r="F280"/>
  <c r="G280" s="1"/>
  <c r="K280" s="1"/>
  <c r="F281"/>
  <c r="G281" s="1"/>
  <c r="K281" s="1"/>
  <c r="F282"/>
  <c r="G282" s="1"/>
  <c r="K282" s="1"/>
  <c r="F287"/>
  <c r="G287" s="1"/>
  <c r="K287" s="1"/>
  <c r="F343"/>
  <c r="G343" s="1"/>
  <c r="K343" s="1"/>
  <c r="F372"/>
  <c r="G372" s="1"/>
  <c r="K372" s="1"/>
  <c r="F76"/>
  <c r="G76"/>
  <c r="K76" s="1"/>
  <c r="F176"/>
  <c r="G176" s="1"/>
  <c r="K176" s="1"/>
  <c r="F181"/>
  <c r="G181"/>
  <c r="K181" s="1"/>
  <c r="F183"/>
  <c r="G183" s="1"/>
  <c r="K183" s="1"/>
  <c r="F184"/>
  <c r="G184"/>
  <c r="K184" s="1"/>
  <c r="F197"/>
  <c r="G197" s="1"/>
  <c r="K197" s="1"/>
  <c r="F210"/>
  <c r="G210"/>
  <c r="K210" s="1"/>
  <c r="F212"/>
  <c r="G212" s="1"/>
  <c r="K212" s="1"/>
  <c r="F213"/>
  <c r="G213"/>
  <c r="K213" s="1"/>
  <c r="F218"/>
  <c r="G218" s="1"/>
  <c r="K218" s="1"/>
  <c r="F219"/>
  <c r="G219"/>
  <c r="K219" s="1"/>
  <c r="F333"/>
  <c r="G333" s="1"/>
  <c r="K333" s="1"/>
  <c r="F8"/>
  <c r="G8"/>
  <c r="F9"/>
  <c r="G9" s="1"/>
  <c r="K9" s="1"/>
  <c r="F12"/>
  <c r="G12" s="1"/>
  <c r="K12" s="1"/>
  <c r="F15"/>
  <c r="G15" s="1"/>
  <c r="K15" s="1"/>
  <c r="F18"/>
  <c r="G18" s="1"/>
  <c r="K18" s="1"/>
  <c r="F19"/>
  <c r="G19" s="1"/>
  <c r="K19" s="1"/>
  <c r="F22"/>
  <c r="G22"/>
  <c r="K22" s="1"/>
  <c r="F23"/>
  <c r="G23" s="1"/>
  <c r="K23" s="1"/>
  <c r="F24"/>
  <c r="G24"/>
  <c r="K24" s="1"/>
  <c r="F75"/>
  <c r="E101"/>
  <c r="F180"/>
  <c r="G180"/>
  <c r="K180" s="1"/>
  <c r="F206"/>
  <c r="G206" s="1"/>
  <c r="K206" s="1"/>
  <c r="F209"/>
  <c r="G209" s="1"/>
  <c r="K209" s="1"/>
  <c r="F353"/>
  <c r="G353" s="1"/>
  <c r="K353" s="1"/>
  <c r="E389"/>
  <c r="F381"/>
  <c r="G381"/>
  <c r="F382"/>
  <c r="G382" s="1"/>
  <c r="K382" s="1"/>
  <c r="F383"/>
  <c r="G383"/>
  <c r="K383" s="1"/>
  <c r="F384"/>
  <c r="G384" s="1"/>
  <c r="K36"/>
  <c r="F70"/>
  <c r="G70" s="1"/>
  <c r="E72"/>
  <c r="F80"/>
  <c r="G80" s="1"/>
  <c r="K80" s="1"/>
  <c r="F81"/>
  <c r="G81" s="1"/>
  <c r="K81" s="1"/>
  <c r="F84"/>
  <c r="G84" s="1"/>
  <c r="K84" s="1"/>
  <c r="F85"/>
  <c r="G85" s="1"/>
  <c r="K85" s="1"/>
  <c r="F86"/>
  <c r="G86" s="1"/>
  <c r="K86" s="1"/>
  <c r="F89"/>
  <c r="G89" s="1"/>
  <c r="K89" s="1"/>
  <c r="F92"/>
  <c r="G92" s="1"/>
  <c r="K92" s="1"/>
  <c r="F93"/>
  <c r="G93" s="1"/>
  <c r="K93" s="1"/>
  <c r="F96"/>
  <c r="G96" s="1"/>
  <c r="K96" s="1"/>
  <c r="F99"/>
  <c r="G99" s="1"/>
  <c r="K99" s="1"/>
  <c r="E104"/>
  <c r="F182"/>
  <c r="G182" s="1"/>
  <c r="K182" s="1"/>
  <c r="F186"/>
  <c r="G186" s="1"/>
  <c r="K186" s="1"/>
  <c r="E196"/>
  <c r="F199"/>
  <c r="G199" s="1"/>
  <c r="K199" s="1"/>
  <c r="F203"/>
  <c r="G203" s="1"/>
  <c r="K203" s="1"/>
  <c r="F207"/>
  <c r="G207" s="1"/>
  <c r="K207" s="1"/>
  <c r="F211"/>
  <c r="G211" s="1"/>
  <c r="K211" s="1"/>
  <c r="F225"/>
  <c r="G225" s="1"/>
  <c r="K225" s="1"/>
  <c r="F241"/>
  <c r="G241" s="1"/>
  <c r="K241" s="1"/>
  <c r="F242"/>
  <c r="G242" s="1"/>
  <c r="K242" s="1"/>
  <c r="F245"/>
  <c r="G245" s="1"/>
  <c r="K245" s="1"/>
  <c r="F246"/>
  <c r="G246" s="1"/>
  <c r="K246" s="1"/>
  <c r="F247"/>
  <c r="G247" s="1"/>
  <c r="K247" s="1"/>
  <c r="F248"/>
  <c r="G248" s="1"/>
  <c r="K248" s="1"/>
  <c r="F251"/>
  <c r="G251" s="1"/>
  <c r="K251" s="1"/>
  <c r="F252"/>
  <c r="G252" s="1"/>
  <c r="K252" s="1"/>
  <c r="F253"/>
  <c r="G253" s="1"/>
  <c r="K253" s="1"/>
  <c r="F254"/>
  <c r="G254" s="1"/>
  <c r="K254" s="1"/>
  <c r="E259"/>
  <c r="F322"/>
  <c r="F323"/>
  <c r="G323" s="1"/>
  <c r="K323" s="1"/>
  <c r="E325"/>
  <c r="E332"/>
  <c r="F362"/>
  <c r="F364" s="1"/>
  <c r="E364"/>
  <c r="E371"/>
  <c r="C376"/>
  <c r="D389"/>
  <c r="D391" s="1"/>
  <c r="C228"/>
  <c r="D256"/>
  <c r="E27"/>
  <c r="E33" s="1"/>
  <c r="D33"/>
  <c r="C101"/>
  <c r="G144"/>
  <c r="K144" s="1"/>
  <c r="G147"/>
  <c r="K147" s="1"/>
  <c r="G150"/>
  <c r="K150" s="1"/>
  <c r="G153"/>
  <c r="K153" s="1"/>
  <c r="G156"/>
  <c r="K156" s="1"/>
  <c r="G159"/>
  <c r="K159" s="1"/>
  <c r="G160"/>
  <c r="K160" s="1"/>
  <c r="G161"/>
  <c r="K161" s="1"/>
  <c r="G162"/>
  <c r="K162" s="1"/>
  <c r="E173"/>
  <c r="G175"/>
  <c r="K175" s="1"/>
  <c r="G179"/>
  <c r="K179" s="1"/>
  <c r="E240"/>
  <c r="E352"/>
  <c r="G385"/>
  <c r="K385" s="1"/>
  <c r="G386"/>
  <c r="K386" s="1"/>
  <c r="G387"/>
  <c r="K387" s="1"/>
  <c r="F141"/>
  <c r="F165" s="1"/>
  <c r="E342"/>
  <c r="G208" l="1"/>
  <c r="K208" s="1"/>
  <c r="F208"/>
  <c r="E315"/>
  <c r="F313"/>
  <c r="C291"/>
  <c r="D291"/>
  <c r="F211" i="6"/>
  <c r="G211" s="1"/>
  <c r="K211" s="1"/>
  <c r="F200"/>
  <c r="G200" s="1"/>
  <c r="K200" s="1"/>
  <c r="F207"/>
  <c r="G207" s="1"/>
  <c r="K207" s="1"/>
  <c r="G208"/>
  <c r="K208" s="1"/>
  <c r="F208"/>
  <c r="F187"/>
  <c r="G187" s="1"/>
  <c r="K187" s="1"/>
  <c r="F186"/>
  <c r="G186" s="1"/>
  <c r="K186" s="1"/>
  <c r="D235"/>
  <c r="F206"/>
  <c r="G206" s="1"/>
  <c r="K206" s="1"/>
  <c r="F282"/>
  <c r="G282" s="1"/>
  <c r="K282" s="1"/>
  <c r="F266"/>
  <c r="G266" s="1"/>
  <c r="K266" s="1"/>
  <c r="F250"/>
  <c r="G250" s="1"/>
  <c r="K250" s="1"/>
  <c r="F226"/>
  <c r="G226" s="1"/>
  <c r="K226" s="1"/>
  <c r="F388"/>
  <c r="G388" s="1"/>
  <c r="K388" s="1"/>
  <c r="F343"/>
  <c r="G343" s="1"/>
  <c r="K343" s="1"/>
  <c r="F333"/>
  <c r="G333" s="1"/>
  <c r="K333" s="1"/>
  <c r="G323"/>
  <c r="K323" s="1"/>
  <c r="F323"/>
  <c r="K261"/>
  <c r="F203"/>
  <c r="G203" s="1"/>
  <c r="K203" s="1"/>
  <c r="Y178"/>
  <c r="AC178" s="1"/>
  <c r="H178" s="1"/>
  <c r="AB178"/>
  <c r="D178" s="1"/>
  <c r="E178" s="1"/>
  <c r="AB137"/>
  <c r="D103"/>
  <c r="F182"/>
  <c r="G182" s="1"/>
  <c r="K182" s="1"/>
  <c r="F120"/>
  <c r="G120" s="1"/>
  <c r="K120" s="1"/>
  <c r="F386"/>
  <c r="G386" s="1"/>
  <c r="K386" s="1"/>
  <c r="Y172"/>
  <c r="X190"/>
  <c r="AB172"/>
  <c r="Y27"/>
  <c r="AC27" s="1"/>
  <c r="H27" s="1"/>
  <c r="AB27"/>
  <c r="D27" s="1"/>
  <c r="E27" s="1"/>
  <c r="G384"/>
  <c r="F384"/>
  <c r="G364"/>
  <c r="K364" s="1"/>
  <c r="K362"/>
  <c r="Y201"/>
  <c r="AC201" s="1"/>
  <c r="H201" s="1"/>
  <c r="AB201"/>
  <c r="D201" s="1"/>
  <c r="E201" s="1"/>
  <c r="Y197"/>
  <c r="AC197" s="1"/>
  <c r="H197" s="1"/>
  <c r="AB197"/>
  <c r="D197" s="1"/>
  <c r="E197" s="1"/>
  <c r="F198"/>
  <c r="G198" s="1"/>
  <c r="K198" s="1"/>
  <c r="X230"/>
  <c r="K152"/>
  <c r="K179"/>
  <c r="K70"/>
  <c r="G374"/>
  <c r="K374" s="1"/>
  <c r="F374"/>
  <c r="F376" s="1"/>
  <c r="D8"/>
  <c r="D345"/>
  <c r="E342"/>
  <c r="E313"/>
  <c r="D315"/>
  <c r="Y183"/>
  <c r="AC183" s="1"/>
  <c r="H183" s="1"/>
  <c r="AB183"/>
  <c r="D183" s="1"/>
  <c r="E183" s="1"/>
  <c r="D325"/>
  <c r="E322"/>
  <c r="G204"/>
  <c r="K204" s="1"/>
  <c r="F204"/>
  <c r="F11"/>
  <c r="G11" s="1"/>
  <c r="K11" s="1"/>
  <c r="Y33"/>
  <c r="AC8"/>
  <c r="AC195"/>
  <c r="D164"/>
  <c r="E140"/>
  <c r="E36"/>
  <c r="D72"/>
  <c r="G371"/>
  <c r="F100"/>
  <c r="H164"/>
  <c r="K47"/>
  <c r="F270"/>
  <c r="G270" s="1"/>
  <c r="K270" s="1"/>
  <c r="F228"/>
  <c r="G228" s="1"/>
  <c r="K228" s="1"/>
  <c r="D335"/>
  <c r="E332"/>
  <c r="F196"/>
  <c r="G196" s="1"/>
  <c r="K196" s="1"/>
  <c r="AB381"/>
  <c r="X390"/>
  <c r="Y381"/>
  <c r="Y185"/>
  <c r="AC185" s="1"/>
  <c r="H185" s="1"/>
  <c r="AB185"/>
  <c r="D185" s="1"/>
  <c r="E185" s="1"/>
  <c r="F210"/>
  <c r="G210"/>
  <c r="K210" s="1"/>
  <c r="F274"/>
  <c r="G274" s="1"/>
  <c r="K274" s="1"/>
  <c r="F256"/>
  <c r="G256"/>
  <c r="K256" s="1"/>
  <c r="H235"/>
  <c r="F215"/>
  <c r="G215"/>
  <c r="K215" s="1"/>
  <c r="AB209"/>
  <c r="D209" s="1"/>
  <c r="E209" s="1"/>
  <c r="Y209"/>
  <c r="AC209" s="1"/>
  <c r="H209" s="1"/>
  <c r="V230"/>
  <c r="W195"/>
  <c r="W230" s="1"/>
  <c r="W291" s="1"/>
  <c r="D355"/>
  <c r="E352"/>
  <c r="F199"/>
  <c r="G199"/>
  <c r="K199" s="1"/>
  <c r="V190"/>
  <c r="V291" s="1"/>
  <c r="W172"/>
  <c r="W190" s="1"/>
  <c r="G100"/>
  <c r="G385"/>
  <c r="K385" s="1"/>
  <c r="F385"/>
  <c r="Y180"/>
  <c r="AC180" s="1"/>
  <c r="H180" s="1"/>
  <c r="AB180"/>
  <c r="D180" s="1"/>
  <c r="E180" s="1"/>
  <c r="Y72"/>
  <c r="AC36"/>
  <c r="F383"/>
  <c r="G383"/>
  <c r="K383" s="1"/>
  <c r="AC289"/>
  <c r="H262"/>
  <c r="H289" s="1"/>
  <c r="D195"/>
  <c r="E376"/>
  <c r="H345"/>
  <c r="H335"/>
  <c r="V33"/>
  <c r="AB164"/>
  <c r="AC164"/>
  <c r="AB72"/>
  <c r="G241"/>
  <c r="K241" s="1"/>
  <c r="F241"/>
  <c r="F254"/>
  <c r="G254" s="1"/>
  <c r="K254" s="1"/>
  <c r="F213"/>
  <c r="G213" s="1"/>
  <c r="K213" s="1"/>
  <c r="F280"/>
  <c r="G280" s="1"/>
  <c r="K280" s="1"/>
  <c r="D262"/>
  <c r="AB289"/>
  <c r="F248"/>
  <c r="G248" s="1"/>
  <c r="K248" s="1"/>
  <c r="AB221"/>
  <c r="D221" s="1"/>
  <c r="E221" s="1"/>
  <c r="Y221"/>
  <c r="AC221" s="1"/>
  <c r="H221" s="1"/>
  <c r="AB205"/>
  <c r="D205" s="1"/>
  <c r="E205" s="1"/>
  <c r="Y205"/>
  <c r="AC205" s="1"/>
  <c r="H205" s="1"/>
  <c r="Y243"/>
  <c r="AB243"/>
  <c r="D243" s="1"/>
  <c r="Y174"/>
  <c r="AC174" s="1"/>
  <c r="H174" s="1"/>
  <c r="AB174"/>
  <c r="D174" s="1"/>
  <c r="E174" s="1"/>
  <c r="Y100"/>
  <c r="AC75"/>
  <c r="G387"/>
  <c r="K387" s="1"/>
  <c r="F387"/>
  <c r="F37"/>
  <c r="G37" s="1"/>
  <c r="K37" s="1"/>
  <c r="Y176"/>
  <c r="AC176" s="1"/>
  <c r="H176" s="1"/>
  <c r="AB176"/>
  <c r="D176" s="1"/>
  <c r="E176" s="1"/>
  <c r="Y188"/>
  <c r="AC188" s="1"/>
  <c r="H188" s="1"/>
  <c r="AB188"/>
  <c r="D188" s="1"/>
  <c r="E188" s="1"/>
  <c r="F202"/>
  <c r="G202" s="1"/>
  <c r="K202" s="1"/>
  <c r="X258"/>
  <c r="X291" s="1"/>
  <c r="Y164"/>
  <c r="X33"/>
  <c r="K158"/>
  <c r="K70" i="4"/>
  <c r="G72"/>
  <c r="K72" s="1"/>
  <c r="E355"/>
  <c r="F352"/>
  <c r="F355" s="1"/>
  <c r="E191"/>
  <c r="F173"/>
  <c r="F191" s="1"/>
  <c r="G389"/>
  <c r="K381"/>
  <c r="K8"/>
  <c r="F325"/>
  <c r="F72"/>
  <c r="G362"/>
  <c r="E345"/>
  <c r="F342"/>
  <c r="F345" s="1"/>
  <c r="G342"/>
  <c r="F101"/>
  <c r="G322"/>
  <c r="F371"/>
  <c r="F376" s="1"/>
  <c r="E376"/>
  <c r="E289"/>
  <c r="F259"/>
  <c r="F289" s="1"/>
  <c r="E228"/>
  <c r="F196"/>
  <c r="F228" s="1"/>
  <c r="K233"/>
  <c r="G141"/>
  <c r="E391"/>
  <c r="G75"/>
  <c r="F240"/>
  <c r="F256" s="1"/>
  <c r="G240"/>
  <c r="K240" s="1"/>
  <c r="F27"/>
  <c r="G27" s="1"/>
  <c r="E335"/>
  <c r="F332"/>
  <c r="F335" s="1"/>
  <c r="G332"/>
  <c r="E138"/>
  <c r="F104"/>
  <c r="F138" s="1"/>
  <c r="F389"/>
  <c r="E256"/>
  <c r="G352" l="1"/>
  <c r="K352" s="1"/>
  <c r="F33"/>
  <c r="G196"/>
  <c r="F315"/>
  <c r="G313"/>
  <c r="K33" i="6"/>
  <c r="AC243"/>
  <c r="Y258"/>
  <c r="F221"/>
  <c r="G221"/>
  <c r="K221" s="1"/>
  <c r="E262"/>
  <c r="D289"/>
  <c r="D230"/>
  <c r="E195"/>
  <c r="F180"/>
  <c r="G180"/>
  <c r="K180" s="1"/>
  <c r="AC381"/>
  <c r="H381" s="1"/>
  <c r="H390" s="1"/>
  <c r="H392" s="1"/>
  <c r="Y390"/>
  <c r="K371"/>
  <c r="G376"/>
  <c r="K376" s="1"/>
  <c r="F197"/>
  <c r="G197" s="1"/>
  <c r="K197" s="1"/>
  <c r="F27"/>
  <c r="G27"/>
  <c r="K27" s="1"/>
  <c r="Y190"/>
  <c r="AC172"/>
  <c r="F188"/>
  <c r="G188" s="1"/>
  <c r="K188" s="1"/>
  <c r="AC100"/>
  <c r="H75"/>
  <c r="F209"/>
  <c r="G209"/>
  <c r="K209" s="1"/>
  <c r="G140"/>
  <c r="E164"/>
  <c r="F140"/>
  <c r="F164" s="1"/>
  <c r="AC33"/>
  <c r="H8"/>
  <c r="H33" s="1"/>
  <c r="G183"/>
  <c r="K183" s="1"/>
  <c r="F183"/>
  <c r="E345"/>
  <c r="F342"/>
  <c r="F345" s="1"/>
  <c r="G342"/>
  <c r="D137"/>
  <c r="E103"/>
  <c r="F205"/>
  <c r="G205"/>
  <c r="K205" s="1"/>
  <c r="AC72"/>
  <c r="H36"/>
  <c r="H72" s="1"/>
  <c r="E355"/>
  <c r="F352"/>
  <c r="F355" s="1"/>
  <c r="F185"/>
  <c r="G185" s="1"/>
  <c r="K185" s="1"/>
  <c r="D381"/>
  <c r="AB390"/>
  <c r="E72"/>
  <c r="F36"/>
  <c r="F72" s="1"/>
  <c r="G36"/>
  <c r="E315"/>
  <c r="F313"/>
  <c r="F315" s="1"/>
  <c r="G201"/>
  <c r="K201" s="1"/>
  <c r="F201"/>
  <c r="AB190"/>
  <c r="D172"/>
  <c r="F176"/>
  <c r="G176" s="1"/>
  <c r="K176" s="1"/>
  <c r="G174"/>
  <c r="K174" s="1"/>
  <c r="F174"/>
  <c r="E335"/>
  <c r="F332"/>
  <c r="F335" s="1"/>
  <c r="G332"/>
  <c r="AC230"/>
  <c r="H195"/>
  <c r="H230" s="1"/>
  <c r="E325"/>
  <c r="F322"/>
  <c r="F325" s="1"/>
  <c r="D33"/>
  <c r="E8"/>
  <c r="G178"/>
  <c r="K178" s="1"/>
  <c r="F178"/>
  <c r="D258"/>
  <c r="E235"/>
  <c r="Y230"/>
  <c r="AB33"/>
  <c r="AB258"/>
  <c r="AB291" s="1"/>
  <c r="AB230"/>
  <c r="K27" i="4"/>
  <c r="G33"/>
  <c r="K141"/>
  <c r="K165" s="1"/>
  <c r="G165"/>
  <c r="K389"/>
  <c r="E291"/>
  <c r="K342"/>
  <c r="G345"/>
  <c r="K345" s="1"/>
  <c r="F291"/>
  <c r="G101"/>
  <c r="K75"/>
  <c r="K101" s="1"/>
  <c r="K362"/>
  <c r="G364"/>
  <c r="K364" s="1"/>
  <c r="G104"/>
  <c r="G256"/>
  <c r="G259"/>
  <c r="K332"/>
  <c r="G335"/>
  <c r="K335" s="1"/>
  <c r="K196"/>
  <c r="K228" s="1"/>
  <c r="G228"/>
  <c r="K322"/>
  <c r="G325"/>
  <c r="K325" s="1"/>
  <c r="F391"/>
  <c r="K256"/>
  <c r="G371"/>
  <c r="G173"/>
  <c r="G391" l="1"/>
  <c r="K313"/>
  <c r="K391" s="1"/>
  <c r="G315"/>
  <c r="K315" s="1"/>
  <c r="G355"/>
  <c r="K355" s="1"/>
  <c r="AC190" i="6"/>
  <c r="H172"/>
  <c r="H190" s="1"/>
  <c r="E258"/>
  <c r="F235"/>
  <c r="F258" s="1"/>
  <c r="G8"/>
  <c r="G33" s="1"/>
  <c r="E33"/>
  <c r="F8"/>
  <c r="F33" s="1"/>
  <c r="F262"/>
  <c r="F289" s="1"/>
  <c r="E289"/>
  <c r="H243"/>
  <c r="AC258"/>
  <c r="AC291" s="1"/>
  <c r="G72"/>
  <c r="K36"/>
  <c r="K72" s="1"/>
  <c r="G345"/>
  <c r="K345" s="1"/>
  <c r="K342"/>
  <c r="H100"/>
  <c r="K75"/>
  <c r="E137"/>
  <c r="F103"/>
  <c r="F137" s="1"/>
  <c r="Y291"/>
  <c r="E381"/>
  <c r="D390"/>
  <c r="D392" s="1"/>
  <c r="E230"/>
  <c r="F195"/>
  <c r="F230" s="1"/>
  <c r="G195"/>
  <c r="G335"/>
  <c r="K332"/>
  <c r="D190"/>
  <c r="D291" s="1"/>
  <c r="E172"/>
  <c r="K140"/>
  <c r="K164" s="1"/>
  <c r="G164"/>
  <c r="G322"/>
  <c r="G313"/>
  <c r="G352"/>
  <c r="G191" i="4"/>
  <c r="K173"/>
  <c r="K191" s="1"/>
  <c r="K104"/>
  <c r="G138"/>
  <c r="K259"/>
  <c r="K289" s="1"/>
  <c r="K291" s="1"/>
  <c r="G289"/>
  <c r="K371"/>
  <c r="G376"/>
  <c r="K376" s="1"/>
  <c r="E190" i="6" l="1"/>
  <c r="E291" s="1"/>
  <c r="F172"/>
  <c r="F190" s="1"/>
  <c r="F291" s="1"/>
  <c r="G262"/>
  <c r="G235"/>
  <c r="G315"/>
  <c r="K315" s="1"/>
  <c r="K313"/>
  <c r="G230"/>
  <c r="K195"/>
  <c r="K230" s="1"/>
  <c r="F381"/>
  <c r="F390" s="1"/>
  <c r="F392" s="1"/>
  <c r="E390"/>
  <c r="E392" s="1"/>
  <c r="G381"/>
  <c r="G355"/>
  <c r="K355" s="1"/>
  <c r="K352"/>
  <c r="K322"/>
  <c r="G325"/>
  <c r="K325" s="1"/>
  <c r="K243"/>
  <c r="H258"/>
  <c r="H291" s="1"/>
  <c r="G103"/>
  <c r="G291" i="4"/>
  <c r="K262" i="6" l="1"/>
  <c r="K289" s="1"/>
  <c r="G289"/>
  <c r="K103"/>
  <c r="G137"/>
  <c r="G390"/>
  <c r="G392" s="1"/>
  <c r="K381"/>
  <c r="G258"/>
  <c r="K235"/>
  <c r="G172"/>
  <c r="K392"/>
  <c r="G190" l="1"/>
  <c r="G291" s="1"/>
  <c r="K172"/>
  <c r="K190" s="1"/>
  <c r="K291" s="1"/>
</calcChain>
</file>

<file path=xl/comments1.xml><?xml version="1.0" encoding="utf-8"?>
<comments xmlns="http://schemas.openxmlformats.org/spreadsheetml/2006/main">
  <authors>
    <author>depto personal</author>
  </authors>
  <commentList>
    <comment ref="B70" authorId="0">
      <text>
        <r>
          <rPr>
            <sz val="9"/>
            <color indexed="81"/>
            <rFont val="Tahoma"/>
            <charset val="1"/>
          </rPr>
          <t xml:space="preserve">CAMBIO DE BOLETA DE HONORARIOS
</t>
        </r>
      </text>
    </comment>
  </commentList>
</comments>
</file>

<file path=xl/comments2.xml><?xml version="1.0" encoding="utf-8"?>
<comments xmlns="http://schemas.openxmlformats.org/spreadsheetml/2006/main">
  <authors>
    <author>depto personal</author>
  </authors>
  <commentList>
    <comment ref="B65" authorId="0">
      <text>
        <r>
          <rPr>
            <sz val="9"/>
            <color indexed="81"/>
            <rFont val="Tahoma"/>
            <family val="2"/>
          </rPr>
          <t xml:space="preserve">CAMBIO DE BOLETA DE HONORARIOS
</t>
        </r>
      </text>
    </comment>
  </commentList>
</comments>
</file>

<file path=xl/sharedStrings.xml><?xml version="1.0" encoding="utf-8"?>
<sst xmlns="http://schemas.openxmlformats.org/spreadsheetml/2006/main" count="4441" uniqueCount="503">
  <si>
    <t>NOMINA SUELDOS HONORARIOS</t>
  </si>
  <si>
    <t>MES DE FEBRERO 2014</t>
  </si>
  <si>
    <t>OTROS SERVICIOS  2104004007-01</t>
  </si>
  <si>
    <t>Nombre Funcionario</t>
  </si>
  <si>
    <t>Sueldo Mensual Contrato</t>
  </si>
  <si>
    <t xml:space="preserve">Descuentos dias de Inasistencias </t>
  </si>
  <si>
    <t>Total Honorarios</t>
  </si>
  <si>
    <t>10 % Retencion Impuesto</t>
  </si>
  <si>
    <t>Total</t>
  </si>
  <si>
    <t>Descuento horas atraso</t>
  </si>
  <si>
    <t>Deportivo</t>
  </si>
  <si>
    <t>Telefonia</t>
  </si>
  <si>
    <t>Liquido a Pago</t>
  </si>
  <si>
    <t>Observaciones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</si>
  <si>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</si>
  <si>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Administracion Secretaria Municipal</t>
  </si>
  <si>
    <t>Raquel Vega Bugueño</t>
  </si>
  <si>
    <t xml:space="preserve">Encargada Central Telefonica </t>
  </si>
  <si>
    <t>Marcia Castillo Sosa</t>
  </si>
  <si>
    <t>Oficina de Partes</t>
  </si>
  <si>
    <t xml:space="preserve">Glenda Ahumada </t>
  </si>
  <si>
    <t>PAGO CHEQUE</t>
  </si>
  <si>
    <t>Apoyo Alcaldía</t>
  </si>
  <si>
    <t>Vanesa Araya Alfaro</t>
  </si>
  <si>
    <t>Jenifher Pizarro M.</t>
  </si>
  <si>
    <t xml:space="preserve">Administracion Departamento de Personal </t>
  </si>
  <si>
    <t>Karina Pasten M.</t>
  </si>
  <si>
    <t>Susana Tapia S.</t>
  </si>
  <si>
    <t>Helen Collao Gallardo</t>
  </si>
  <si>
    <t>Porteria Municipal</t>
  </si>
  <si>
    <t>Wilson Espinosa Aranda</t>
  </si>
  <si>
    <t xml:space="preserve">Administracion Secplan </t>
  </si>
  <si>
    <t>Angelo Olivares V.</t>
  </si>
  <si>
    <t>Paola Alcayaga R.</t>
  </si>
  <si>
    <t>Sub - Total</t>
  </si>
  <si>
    <t xml:space="preserve">Administracion Finanzas </t>
  </si>
  <si>
    <t>Ines Lopez Farias</t>
  </si>
  <si>
    <t>Francia Pizarro Ramirez</t>
  </si>
  <si>
    <t>Katherine Pizarro Muñoz</t>
  </si>
  <si>
    <t>Loreto Arancibia Arancibia</t>
  </si>
  <si>
    <t xml:space="preserve">Juzgado de Policia Local </t>
  </si>
  <si>
    <t>Graciela Marambio</t>
  </si>
  <si>
    <t xml:space="preserve">Informatico </t>
  </si>
  <si>
    <t xml:space="preserve">Hector Vicencio </t>
  </si>
  <si>
    <t>Control interno</t>
  </si>
  <si>
    <t>Christhopher Blanco V</t>
  </si>
  <si>
    <t xml:space="preserve">Departamento de Turismo </t>
  </si>
  <si>
    <t xml:space="preserve">Solange Mondaca </t>
  </si>
  <si>
    <t>Laura Castillo Salinas</t>
  </si>
  <si>
    <t>Camila Olivares Bravo</t>
  </si>
  <si>
    <t>Javiera Alvarez Borquez</t>
  </si>
  <si>
    <t xml:space="preserve">Administracion Departamento de Cultura </t>
  </si>
  <si>
    <t>Liz Escobar C.</t>
  </si>
  <si>
    <t>Fernando Santander G.</t>
  </si>
  <si>
    <t>Jaime Hernandez Villalobos</t>
  </si>
  <si>
    <t>Nicole Barraza Romero</t>
  </si>
  <si>
    <t xml:space="preserve">Departamento de Prensa y Comunicaciones </t>
  </si>
  <si>
    <t>Sara Cortes Rojas</t>
  </si>
  <si>
    <t>Juan Serin Carvajal</t>
  </si>
  <si>
    <t>Roxana Bolados A.</t>
  </si>
  <si>
    <t>Gina Videla Videla</t>
  </si>
  <si>
    <t>David Barraza Palleres</t>
  </si>
  <si>
    <t>Angel Honores Rubilar</t>
  </si>
  <si>
    <t>Arnaldo Valencia A.</t>
  </si>
  <si>
    <t>Lorenzo Castro Hidalgo</t>
  </si>
  <si>
    <t>Administracion Transito</t>
  </si>
  <si>
    <t>Samaria Campos Pasten</t>
  </si>
  <si>
    <t>Sebastian Espinoza E.</t>
  </si>
  <si>
    <t>Hogar Estudiantil</t>
  </si>
  <si>
    <t>Nayaret Rivera</t>
  </si>
  <si>
    <t>Jessica Rojas Blanco</t>
  </si>
  <si>
    <t>Soledad Torres R</t>
  </si>
  <si>
    <t xml:space="preserve">Administracion Social </t>
  </si>
  <si>
    <t xml:space="preserve">Robinson Zarate </t>
  </si>
  <si>
    <t xml:space="preserve">Ivonne Saldivar </t>
  </si>
  <si>
    <t>Luis Valenzuela R.</t>
  </si>
  <si>
    <t>Apoyo psicosocial programa Puente</t>
  </si>
  <si>
    <t>Verónica Veliz Zepeda</t>
  </si>
  <si>
    <t>Oficina OMIL</t>
  </si>
  <si>
    <t>Guido Cortes San F.</t>
  </si>
  <si>
    <t>Luisa Camus</t>
  </si>
  <si>
    <t>Javiera Gatica M.</t>
  </si>
  <si>
    <t xml:space="preserve">Seguridad Publica </t>
  </si>
  <si>
    <t>Jorge Retamal G</t>
  </si>
  <si>
    <t>Of. Medio ambiente</t>
  </si>
  <si>
    <t>Felipe Iriarte</t>
  </si>
  <si>
    <t>Dirección de Obras M.</t>
  </si>
  <si>
    <t>Magda Castillo V.</t>
  </si>
  <si>
    <t>Carlos Saldivar Castillo</t>
  </si>
  <si>
    <t xml:space="preserve">Leticia Cuevas </t>
  </si>
  <si>
    <t>Bayron Cortes Vega</t>
  </si>
  <si>
    <t xml:space="preserve">Apoyo Pirquineros </t>
  </si>
  <si>
    <t>Luis Palleres Castillo</t>
  </si>
  <si>
    <t>Secretaria SERNAM</t>
  </si>
  <si>
    <t>Tamara Morales Galleguillos</t>
  </si>
  <si>
    <t xml:space="preserve">Asesoria Dpto. Obras, Areas Verdes Aseo </t>
  </si>
  <si>
    <t>Ximena Pasten C.</t>
  </si>
  <si>
    <t>Vanesa Cortes Valenzuela</t>
  </si>
  <si>
    <t xml:space="preserve">Personal Secplan </t>
  </si>
  <si>
    <t>Carlos Alvarez Aliaga</t>
  </si>
  <si>
    <t>Agustin Pizarro Lizardi</t>
  </si>
  <si>
    <t xml:space="preserve">permiso sin goce de sueldo desde 01/02 hasta 28/02 </t>
  </si>
  <si>
    <t>Karla Vega C</t>
  </si>
  <si>
    <t>Leticia Trigo Aguilera</t>
  </si>
  <si>
    <t>Wilfredo Ochoa Cortes</t>
  </si>
  <si>
    <t>Encargado de Deportes</t>
  </si>
  <si>
    <t>Cristian Romero Bordones</t>
  </si>
  <si>
    <t>Apoyo Biblioteca Pública</t>
  </si>
  <si>
    <t>Constanza Alexa Martinez Gomez</t>
  </si>
  <si>
    <t>Grabaciones Radio Montaña</t>
  </si>
  <si>
    <t>Pedro Casanga Toro</t>
  </si>
  <si>
    <t>Conducción programa "Conversando con nuestras autoridades"</t>
  </si>
  <si>
    <t>Tomas Tapia Lobos</t>
  </si>
  <si>
    <t xml:space="preserve">Encargado de elaborar memoria historica y tecnica Fiesta Religiosa </t>
  </si>
  <si>
    <t xml:space="preserve">Eduardo Duarte </t>
  </si>
  <si>
    <t>Biblioteca de Maitencillo</t>
  </si>
  <si>
    <t>Carolina Osorio Castro</t>
  </si>
  <si>
    <t>Apoyo proyecto Andacollo Conectado y soporte CAS CHILE</t>
  </si>
  <si>
    <t>Damian Blanco Vega</t>
  </si>
  <si>
    <t>Restauración Figura Indio Collo</t>
  </si>
  <si>
    <t>Pedro Bordones Cisternas</t>
  </si>
  <si>
    <t>Apoyo adultos mayores</t>
  </si>
  <si>
    <t>Zunilda Albarracin C.</t>
  </si>
  <si>
    <t>Apoyo emergencia por sequía</t>
  </si>
  <si>
    <t>Claudio Sanchez Tello</t>
  </si>
  <si>
    <t>JUNJI (Auxiliares de Parvulo) y Personal de  Aseo</t>
  </si>
  <si>
    <t>Sandra Diaz Padilla</t>
  </si>
  <si>
    <t xml:space="preserve">Indira Muñoz </t>
  </si>
  <si>
    <t>Maria González Z.</t>
  </si>
  <si>
    <t>TOTAL OTROS SERVICIOS 2104004007-01</t>
  </si>
  <si>
    <t>AREAS VERDES  2104004005-02</t>
  </si>
  <si>
    <t>Areas Verdes</t>
  </si>
  <si>
    <t>Hernan Cuello</t>
  </si>
  <si>
    <t>Rene Aliaga</t>
  </si>
  <si>
    <t>Delia Torres</t>
  </si>
  <si>
    <t>Lidia Castro</t>
  </si>
  <si>
    <t>Pedro Cortes T.</t>
  </si>
  <si>
    <t>Juan C. Alfaro A.</t>
  </si>
  <si>
    <t xml:space="preserve">Jorge Barraza </t>
  </si>
  <si>
    <t>Amelia Castillo</t>
  </si>
  <si>
    <t>Carolina Lizardi Espinoza</t>
  </si>
  <si>
    <t>Maria Maluenda V.</t>
  </si>
  <si>
    <t>permiso Desde el 11/02 al 11/03 sin goce de sueldo</t>
  </si>
  <si>
    <t>Sandra Castillo Espinoza</t>
  </si>
  <si>
    <t>Carlos Pizarro Pasten</t>
  </si>
  <si>
    <t>Luisa Cuello</t>
  </si>
  <si>
    <t>Juana Bravo Rosel</t>
  </si>
  <si>
    <t>Karina Rojas Araya</t>
  </si>
  <si>
    <t>Nicole San Francisco A.</t>
  </si>
  <si>
    <t>Jose Morales Contreras</t>
  </si>
  <si>
    <t>Ethel Castillo Muñoz</t>
  </si>
  <si>
    <t>ASEO DE CALLES 2104004001-02</t>
  </si>
  <si>
    <t>Aseo</t>
  </si>
  <si>
    <t xml:space="preserve">Cecilia Cuello </t>
  </si>
  <si>
    <t xml:space="preserve">Silvia Varela </t>
  </si>
  <si>
    <t>inasistencia el 17/20/2014</t>
  </si>
  <si>
    <t>Victor Flores</t>
  </si>
  <si>
    <t xml:space="preserve">Bennabel Taiba </t>
  </si>
  <si>
    <t xml:space="preserve">Eloida Cuello </t>
  </si>
  <si>
    <t xml:space="preserve">inasistencias el 24/01 - 03/02 y 1/2 dia el  18/02 </t>
  </si>
  <si>
    <t xml:space="preserve">Carmen Alfaro </t>
  </si>
  <si>
    <t xml:space="preserve">Claudia Pizarro </t>
  </si>
  <si>
    <t>inasistencia el dia 17/02</t>
  </si>
  <si>
    <t>Maria Araya A</t>
  </si>
  <si>
    <t>Luisa Rojas A</t>
  </si>
  <si>
    <t xml:space="preserve">Mirian Rodriguez </t>
  </si>
  <si>
    <t>Perla Ortiz T</t>
  </si>
  <si>
    <t>Genara Alvarez E.</t>
  </si>
  <si>
    <t>Celia Huenchual C.</t>
  </si>
  <si>
    <t>Mireya Castro Sierra</t>
  </si>
  <si>
    <t>Marianela Orrego V</t>
  </si>
  <si>
    <t>inasistencia medios dias de 06/02 - 18/02</t>
  </si>
  <si>
    <t>Uberlinda Araya V.</t>
  </si>
  <si>
    <t>Isabel Vicencio O.</t>
  </si>
  <si>
    <t>inasistencia 28/01</t>
  </si>
  <si>
    <t>Patricia Campusano Juica</t>
  </si>
  <si>
    <t>ingreso el 19/02 hasta el 28/02 por 1/2 dias</t>
  </si>
  <si>
    <t>JimenaUrrutia Collao</t>
  </si>
  <si>
    <t>trabajo desde el 17/02 al 21/02 pago cheque</t>
  </si>
  <si>
    <t>VERTEDERO 2104004003-02</t>
  </si>
  <si>
    <t>Mantencion Vertedero</t>
  </si>
  <si>
    <t xml:space="preserve">Gonzalo Jimenez </t>
  </si>
  <si>
    <t>Luis Rojas Cortes</t>
  </si>
  <si>
    <t>German Cuevas Rojas</t>
  </si>
  <si>
    <t>RECOLECCION DE RESIDUOS 2104004002-02</t>
  </si>
  <si>
    <t>Camion Recolector residuos dom.</t>
  </si>
  <si>
    <t xml:space="preserve">Pedro Ortega </t>
  </si>
  <si>
    <t>inasistencia el dia 12/02 y 1/2 dia del 13/02</t>
  </si>
  <si>
    <t xml:space="preserve">Luis Canihuante </t>
  </si>
  <si>
    <t>Carlos Saa</t>
  </si>
  <si>
    <t>OBRAS MENORES 2104004004-01</t>
  </si>
  <si>
    <t>Aseo en dependencias municipales</t>
  </si>
  <si>
    <t xml:space="preserve">Guadalupe Acuña </t>
  </si>
  <si>
    <t>Carolina Cortes</t>
  </si>
  <si>
    <t xml:space="preserve">Mirta Cortes </t>
  </si>
  <si>
    <t>ingreso el 03/02/2014 e inasistente el 21/02</t>
  </si>
  <si>
    <t>Bernarda Palleres Castillo</t>
  </si>
  <si>
    <t>Apoyo Logistico</t>
  </si>
  <si>
    <t>Wilson Aguirre</t>
  </si>
  <si>
    <t xml:space="preserve">Manuel Naveas </t>
  </si>
  <si>
    <t xml:space="preserve">Manuel Alvarez </t>
  </si>
  <si>
    <t xml:space="preserve">Heraldo Vega </t>
  </si>
  <si>
    <t xml:space="preserve">Personal de Apoyo trabajos extras </t>
  </si>
  <si>
    <t>Hector Galleguillos</t>
  </si>
  <si>
    <t>Marcelino Sasso F.</t>
  </si>
  <si>
    <t>Oscar Santander</t>
  </si>
  <si>
    <t>Ramón Miranda Véliz</t>
  </si>
  <si>
    <t>Cuidadores edificio municipal</t>
  </si>
  <si>
    <t xml:space="preserve">Carlos Cortes </t>
  </si>
  <si>
    <t>Wilson Barraza S.</t>
  </si>
  <si>
    <t>Ramon Caminada Gallo</t>
  </si>
  <si>
    <t>Delfin Lopez Castillo</t>
  </si>
  <si>
    <t>Cuidador viviendas tuteladas</t>
  </si>
  <si>
    <t>Daniel Guerrero Guerrero</t>
  </si>
  <si>
    <t>trabajo hasta el 22/02/2014</t>
  </si>
  <si>
    <t>Jhony Rojas Araya</t>
  </si>
  <si>
    <t>ingreso el 24/02</t>
  </si>
  <si>
    <t>Cuidador centro cultural</t>
  </si>
  <si>
    <t>Tomas Honores Segovia</t>
  </si>
  <si>
    <t>Apoyo  cuidadores</t>
  </si>
  <si>
    <t xml:space="preserve">Juan Leon Castillo </t>
  </si>
  <si>
    <t>Rude Varas Jimenez</t>
  </si>
  <si>
    <t>Cuidadores Parque Oasis</t>
  </si>
  <si>
    <t xml:space="preserve">Sergio Aliaga </t>
  </si>
  <si>
    <t>Mario Rivera Yañez</t>
  </si>
  <si>
    <t xml:space="preserve">Carlos Zepeda </t>
  </si>
  <si>
    <t>Cuidador Bodega Municipal</t>
  </si>
  <si>
    <t xml:space="preserve">Juan Villalobos </t>
  </si>
  <si>
    <t>Mantención Gimnasio Municipal</t>
  </si>
  <si>
    <t>Rosa Jofre</t>
  </si>
  <si>
    <t>Pety Honores Jimenez</t>
  </si>
  <si>
    <t>Cuidadores Obra Mejoramiento Estadio Fiscal Andacollo</t>
  </si>
  <si>
    <t>Urbano Valdivia Gonzalez</t>
  </si>
  <si>
    <t>Isaias Muñoz Pasten</t>
  </si>
  <si>
    <t>Jose Plaza Rivera</t>
  </si>
  <si>
    <t>ABASTECIMIENTO DE AGUA 2104004006-02</t>
  </si>
  <si>
    <t>Apoyo camión aljibe</t>
  </si>
  <si>
    <t>Luis Pasten Arancibia</t>
  </si>
  <si>
    <t>Resumen presupuestario</t>
  </si>
  <si>
    <t>Otros servicios</t>
  </si>
  <si>
    <t>Areas verdes</t>
  </si>
  <si>
    <t>Aseo de calles</t>
  </si>
  <si>
    <t>Vertedero</t>
  </si>
  <si>
    <t>Recoleccion de residuos</t>
  </si>
  <si>
    <t>Obras menores</t>
  </si>
  <si>
    <t>Abastecimiento de agua</t>
  </si>
  <si>
    <t>Honorarios Suma Alzada</t>
  </si>
  <si>
    <t>total</t>
  </si>
  <si>
    <t>HONORARIOS A SUMA ALZADA PERSONA NATURAL (2103001-1)</t>
  </si>
  <si>
    <t xml:space="preserve">Personal de Honorarios </t>
  </si>
  <si>
    <t xml:space="preserve">Washington altamirano </t>
  </si>
  <si>
    <t xml:space="preserve">              PERSONAL DE PROGRAMAS EXTERNOS AÑO 2014</t>
  </si>
  <si>
    <t xml:space="preserve">     </t>
  </si>
  <si>
    <t xml:space="preserve">Oficina de la Mujer </t>
  </si>
  <si>
    <t>Maria Rojas C.</t>
  </si>
  <si>
    <t>Oriana Roco Roco</t>
  </si>
  <si>
    <t>ingreso 24/02 al programa</t>
  </si>
  <si>
    <t>Programa Puente</t>
  </si>
  <si>
    <t xml:space="preserve">Carolina Masman </t>
  </si>
  <si>
    <t xml:space="preserve">Miriam Rojas </t>
  </si>
  <si>
    <t>Yohana Suarez C.</t>
  </si>
  <si>
    <t>Programa ingreso etico familiar (PUENTE)</t>
  </si>
  <si>
    <t>Verónica Véliz Zepeda</t>
  </si>
  <si>
    <t>SENDA</t>
  </si>
  <si>
    <t>Mauricio Segovia O.</t>
  </si>
  <si>
    <t>SENAMA</t>
  </si>
  <si>
    <t>Pamela Chepillo A.</t>
  </si>
  <si>
    <t>OMIL</t>
  </si>
  <si>
    <t>Luz Mery Viñas</t>
  </si>
  <si>
    <t>Marianne Rivera Neira</t>
  </si>
  <si>
    <t>PROYECTO SUBDERE</t>
  </si>
  <si>
    <t>ASISTENCIA TECNICA PARA DISEÑO, TRAMITACIÓN Y FORMULACION DE SOLUCIONES SANITARIAS, EN VARIOS SETORES DE LA COMUNA DE ANDACOLLO</t>
  </si>
  <si>
    <t>MES DE FEBRERO DE 2014</t>
  </si>
  <si>
    <t>Nombre</t>
  </si>
  <si>
    <t>Pamela Contardo G.</t>
  </si>
  <si>
    <t>Christopher Diaz C.</t>
  </si>
  <si>
    <t>Javiera Herreros J.</t>
  </si>
  <si>
    <t>Karina Millan Pérez</t>
  </si>
  <si>
    <t>NOMINA SUELDOS O.P.D MES FEBRERO 2014</t>
  </si>
  <si>
    <t>Linsday caminada</t>
  </si>
  <si>
    <t xml:space="preserve">Jeannette Aulette </t>
  </si>
  <si>
    <t>Elsa Largo Torres</t>
  </si>
  <si>
    <t xml:space="preserve">Janet Marin </t>
  </si>
  <si>
    <t>Edith Cortes Valencia</t>
  </si>
  <si>
    <t>Yoselin Guerrero G.</t>
  </si>
  <si>
    <t>Natalia Mery Rojas</t>
  </si>
  <si>
    <t>Jorge Collao Gonzalez</t>
  </si>
  <si>
    <t>VºBº Jefe Departamento Personal</t>
  </si>
  <si>
    <t>I.Municipalidad de Andacollo</t>
  </si>
  <si>
    <t>MES DE ENERO 2014</t>
  </si>
  <si>
    <t>Pago por cheque</t>
  </si>
  <si>
    <t>Pago con cheque</t>
  </si>
  <si>
    <t>Ingreso el dia 06/01/2014</t>
  </si>
  <si>
    <t>Ingreso trabajar el 14/01/2014</t>
  </si>
  <si>
    <t>Inicio contrato el 08/01/2014</t>
  </si>
  <si>
    <t>Carlos Gonález Ugarte</t>
  </si>
  <si>
    <t xml:space="preserve">Inasistencias 7-14/01/2014 y medio dia </t>
  </si>
  <si>
    <t>Modificacion de contrato solo mes enero</t>
  </si>
  <si>
    <t>Descuentos por cuatro dias sin goce de sueldo</t>
  </si>
  <si>
    <t>Medio dia Inasistencia 02/01/2014</t>
  </si>
  <si>
    <t>permiso sin goce de sueldo 27/12/2013</t>
  </si>
  <si>
    <t>Ingreso trabajar 13/01/2014</t>
  </si>
  <si>
    <t>Yasna Galleguillos Pizarro</t>
  </si>
  <si>
    <t>Mari Carmen Araya Pizarro</t>
  </si>
  <si>
    <t>Modificacion de contrato solo mes enero 2014</t>
  </si>
  <si>
    <t>Edith Zapata</t>
  </si>
  <si>
    <t>Cese funciones a contar del 13/01/2014</t>
  </si>
  <si>
    <t>Inasistencia 31/12/2013</t>
  </si>
  <si>
    <t>Inasistencia 31/12/2013 y 1/2 dia 16/01/2014</t>
  </si>
  <si>
    <t>mari</t>
  </si>
  <si>
    <t>Inasistencia 20/12/2013</t>
  </si>
  <si>
    <t>Inasistencia 18/12/2013  -  09-18-22/01/2014</t>
  </si>
  <si>
    <t>Inasistencia 24-26/12/2013  -  07-08/01/2014</t>
  </si>
  <si>
    <t>Inasistencia 30/12/2013</t>
  </si>
  <si>
    <t>Inicio contrato 06/01/2014</t>
  </si>
  <si>
    <t>No registra asistencia</t>
  </si>
  <si>
    <t>Ingreso al servicio el 16/01/2014</t>
  </si>
  <si>
    <t>Inasistencia 02/01/2014</t>
  </si>
  <si>
    <t>Ninoska Valdivia Carvajal</t>
  </si>
  <si>
    <t>MES DE ENERO DE 2014</t>
  </si>
  <si>
    <t>NOMINA SUELDOS O.P.D MES ENERO 2014</t>
  </si>
  <si>
    <t>VºBº Departamento Personal</t>
  </si>
  <si>
    <t>MES DE MARZO 2014</t>
  </si>
  <si>
    <t>Paula Carrizo Chelme</t>
  </si>
  <si>
    <t>ingreso el 17/03/2014</t>
  </si>
  <si>
    <t>Modificación por el mes de marzo $ 33.333</t>
  </si>
  <si>
    <t>Paola Alcayaga Ramos</t>
  </si>
  <si>
    <t>Marcela Ortega</t>
  </si>
  <si>
    <t>permiso sin goce de sueldo 13 y 14/03/2014</t>
  </si>
  <si>
    <t>Nicolas Gonzalez</t>
  </si>
  <si>
    <t>trabajo hasta el 16/03/2014</t>
  </si>
  <si>
    <t>Maria Garrido</t>
  </si>
  <si>
    <r>
      <t xml:space="preserve">ingreso el 17/03/2014           </t>
    </r>
    <r>
      <rPr>
        <b/>
        <sz val="8"/>
        <rFont val="Times New Roman"/>
        <family val="1"/>
      </rPr>
      <t>PAGO CHEQUE</t>
    </r>
  </si>
  <si>
    <t>ingeso el 12/03/2014</t>
  </si>
  <si>
    <t>inasistencia 1/2 dia 01/03/2014</t>
  </si>
  <si>
    <t>inasistencia dia 25/02 y medios dias 01/03-11/03</t>
  </si>
  <si>
    <t>inasistencia los dias 20/02-13/03/2014</t>
  </si>
  <si>
    <t>inasistencia 28/02/2014</t>
  </si>
  <si>
    <t>inasistencia 04/03/2014</t>
  </si>
  <si>
    <t>Alberto Ortega Rojas</t>
  </si>
  <si>
    <t>inasistencia dia 09/03/2014</t>
  </si>
  <si>
    <t>trabajo hasta el 07/03/2014</t>
  </si>
  <si>
    <t>inasistencia 1/2 dia 15/03 y el dia 17/03/2014</t>
  </si>
  <si>
    <t>Jaime Segovia A.</t>
  </si>
  <si>
    <t>Mujer Trabaja Tranquila</t>
  </si>
  <si>
    <t xml:space="preserve">Stefany Jara Varas </t>
  </si>
  <si>
    <t>ingreso el 10/032014</t>
  </si>
  <si>
    <t>Patricia Vera Nuñez</t>
  </si>
  <si>
    <t>trabajo 10 dias desde el 10/03 hasta el 19/03/2014</t>
  </si>
  <si>
    <t>Jenifher Nuñez San Francisco</t>
  </si>
  <si>
    <t>Luisa Castillo Lobos</t>
  </si>
  <si>
    <t>NOMINA SUELDOS O.P.D MES MARZO 2014</t>
  </si>
  <si>
    <t>MES DE ABRIL 2014</t>
  </si>
  <si>
    <t>trabajo hasta el 08/04/2014</t>
  </si>
  <si>
    <t>Daniela Gallardo Rivera</t>
  </si>
  <si>
    <t>ingreso solo por el mes de abril</t>
  </si>
  <si>
    <t>licencia pre-pos natal</t>
  </si>
  <si>
    <t>persiso sin gose de sueldo por 90 dias</t>
  </si>
  <si>
    <t>Leslie Bravo Castillo</t>
  </si>
  <si>
    <t>trabajo hasta el 09/04/2014</t>
  </si>
  <si>
    <t>Ricardo Farias Carvallo</t>
  </si>
  <si>
    <t>Cristian Flores Gallardo</t>
  </si>
  <si>
    <t>ingreso 28/03/2014</t>
  </si>
  <si>
    <t>modificacion de contrato solo por abril</t>
  </si>
  <si>
    <t>reemplazo 3 dias a Nayaret Rivera</t>
  </si>
  <si>
    <t>Luis Vicencio</t>
  </si>
  <si>
    <t>permiso sin gose de sueldo 09/04/2014</t>
  </si>
  <si>
    <t>inasistencias 26/03/2014-10/04/2014</t>
  </si>
  <si>
    <t>inasistencia 07/04/2014</t>
  </si>
  <si>
    <t>inasistencia 23/03/2014</t>
  </si>
  <si>
    <t>inasistencia 1/2 dia 14/04/2014</t>
  </si>
  <si>
    <t>inasistencia 22/03/2014</t>
  </si>
  <si>
    <t>inasistencia 31/03/2014</t>
  </si>
  <si>
    <t>Maria Taiba Espinosa</t>
  </si>
  <si>
    <t>ingreso el 08/04/2014</t>
  </si>
  <si>
    <t>Ricardo Diaz Santander</t>
  </si>
  <si>
    <t>ingreso el 24/03/2014</t>
  </si>
  <si>
    <t>NOMINA SUELDOS O.P.D ABRIL  2014</t>
  </si>
  <si>
    <t>Permiso sin goce de sueldo</t>
  </si>
  <si>
    <t>PROGRAMAS Sub - Total</t>
  </si>
  <si>
    <t>MES DE MAYO 2014</t>
  </si>
  <si>
    <t>Tamara Martinez J.</t>
  </si>
  <si>
    <t>16,791,930-8</t>
  </si>
  <si>
    <t>Juana Portilla Rivera</t>
  </si>
  <si>
    <t>Se cancela diferencia de sueldo del mes de abril</t>
  </si>
  <si>
    <t>Fernando Castillo M.</t>
  </si>
  <si>
    <t>Permiso sin goce de sueldo 12-05-2014 hasta el 16-05-2014</t>
  </si>
  <si>
    <t>Permiso sin goce de sueldo 09-05-2014</t>
  </si>
  <si>
    <t xml:space="preserve">Encargado de elaborar memoria historica y tecnica </t>
  </si>
  <si>
    <t>Claudio Sachez Tello</t>
  </si>
  <si>
    <t>Viviana Villanueva Castillo</t>
  </si>
  <si>
    <t>Permiso sin goce de sueldo 12 al 16 de mayo de 2014</t>
  </si>
  <si>
    <t>inasistencias 02/05/2014</t>
  </si>
  <si>
    <t>inasistencias 14/05/2014</t>
  </si>
  <si>
    <t>inasistencias 17/05/2014</t>
  </si>
  <si>
    <t>inasistencia 25/04/2014</t>
  </si>
  <si>
    <t>permiso sin goce re remuneraciones 12 y 15 de mayo 2014</t>
  </si>
  <si>
    <t>inasistencia 02/05/2014</t>
  </si>
  <si>
    <t>Bono 19/04/2014 feriado</t>
  </si>
  <si>
    <t>inasistencias 15/05/2014, bono 19//04/2014 ferriado</t>
  </si>
  <si>
    <t>inasistencias 30/04/2014, permiso sin goce de remuneraciones a contar08/05/2014</t>
  </si>
  <si>
    <t>Abril 24,25 y 29 sector la caldera, Mayo 05,06,07,08,12,13,15,16 y 19 sector la caldera</t>
  </si>
  <si>
    <t>inasistencias 01/05/2014</t>
  </si>
  <si>
    <t>PAGO CHEQUE renuncia voluntaria 11/05/2014</t>
  </si>
  <si>
    <t>inasistencias 12/05/2014</t>
  </si>
  <si>
    <t>NOMINA SUELDOS O.P.D MAYO  2014</t>
  </si>
  <si>
    <t>Alexis Cuturrufo Odalge</t>
  </si>
  <si>
    <t>Total General Honorarios</t>
  </si>
  <si>
    <t>NOMINA DESCUENTOS HONORARIOS</t>
  </si>
  <si>
    <t>MES DE JUNIO 2014</t>
  </si>
  <si>
    <t xml:space="preserve">Liquido </t>
  </si>
  <si>
    <t>Sueldo Dia</t>
  </si>
  <si>
    <t>Valor Hora</t>
  </si>
  <si>
    <t>Dias NO Trabajados</t>
  </si>
  <si>
    <t>Horas Atraso</t>
  </si>
  <si>
    <t>Total $ Dias NO Trabajados</t>
  </si>
  <si>
    <t>Total $ Atrasos</t>
  </si>
  <si>
    <t>Modificacion de contrato</t>
  </si>
  <si>
    <t>licencia pre-pos natal (no ha presentado boleta de h)</t>
  </si>
  <si>
    <t>Gabriela Gonzalez C.</t>
  </si>
  <si>
    <t>inasistencia 02-30/06/2014.</t>
  </si>
  <si>
    <t>David Avendaño B.</t>
  </si>
  <si>
    <t>Permiso sin goce de sueldo 03-10-12-16-18/06/2014</t>
  </si>
  <si>
    <t>No presentò boleta de honorarios</t>
  </si>
  <si>
    <t>Permiso sin goce de sueldo 11-12/06/2014 y 27/05/2014.</t>
  </si>
  <si>
    <t>Noemi Lizana R.</t>
  </si>
  <si>
    <t>Ingreso el 27 de mayo de 2014.</t>
  </si>
  <si>
    <t>inasistente el dia 13/06/2014</t>
  </si>
  <si>
    <t>modificacion del dia 02/05/2014</t>
  </si>
  <si>
    <t>inasistencia el dia 12/06/2014</t>
  </si>
  <si>
    <t>inasistencia 12/06/2014</t>
  </si>
  <si>
    <t>inasistencia el dia 23/05/2014</t>
  </si>
  <si>
    <t>inasistencia el dia 14/06/2014 y 17/06/2014</t>
  </si>
  <si>
    <t>inasistencia el 31/05/2014 y el 02/06/2014</t>
  </si>
  <si>
    <t>Maria Taiba espinosa</t>
  </si>
  <si>
    <t xml:space="preserve">Patricia Campusano </t>
  </si>
  <si>
    <t>ingreso el 26/05/2014.</t>
  </si>
  <si>
    <t>Patricia Campusano</t>
  </si>
  <si>
    <t>Betty Ocaranza</t>
  </si>
  <si>
    <t>ingreso el 02/06/2014 hasta 04/06/2014.</t>
  </si>
  <si>
    <t>Sandra Cortes C.</t>
  </si>
  <si>
    <t>Ingreso el 16 de junio 2014</t>
  </si>
  <si>
    <t>Sandra Cortes</t>
  </si>
  <si>
    <t>inasistencia el dia 12/06/2014 y 13/06/2014</t>
  </si>
  <si>
    <t>inasistencia el dia 17/06/2014</t>
  </si>
  <si>
    <t>inasistencia el dia 04/06/2014  Bono de Colacion, Bono Contruccion Bogeda de Emergencia.</t>
  </si>
  <si>
    <t>Bono de Colacion , Bono de Contruccion Bogeda de Emergencia.</t>
  </si>
  <si>
    <t>PAGO CHEQUE  inasistencia el dia 16/06/2014</t>
  </si>
  <si>
    <t>Ramon Caminda Gallo</t>
  </si>
  <si>
    <t>Ruben Cisternas Plaza</t>
  </si>
  <si>
    <t>ingreso el dia 17/06/2014 (pago con cheque)</t>
  </si>
  <si>
    <t>Ruben cisterna</t>
  </si>
  <si>
    <t xml:space="preserve">              PERSONAL DE PROGRAMAS EXTERNOS AÑO 2013</t>
  </si>
  <si>
    <t>NO TIENE FONDOS</t>
  </si>
  <si>
    <t>NO PRESENTO BOLETA DE HONORARIOS</t>
  </si>
  <si>
    <t>NOMINA SUELDOS O.P.D JUNIO  2014</t>
  </si>
  <si>
    <t>MES DE AGOSTO 2014</t>
  </si>
  <si>
    <t>PERMISO SIN GOCE DE SUELDO POR 1 DIA</t>
  </si>
  <si>
    <t>Permiso sin goce de sueldo por 1 dia</t>
  </si>
  <si>
    <t>Permiso sin goce de sueldos por 4 dias</t>
  </si>
  <si>
    <t>Permiso sin gonce de sueldo por 90 dias..</t>
  </si>
  <si>
    <t>permiso sin goce de sueldo por 1 dia</t>
  </si>
  <si>
    <t>Inasistencia el dia 29/07/2014.</t>
  </si>
  <si>
    <t>inasistencia el dia 01/08/2014.</t>
  </si>
  <si>
    <t>inasistencia el dia 14/08/2014.</t>
  </si>
  <si>
    <t>Inasistencia el dia 12/07/2014</t>
  </si>
  <si>
    <t>inasistencia los dias 12-25/07/2014, 08-09/08/2014.</t>
  </si>
  <si>
    <t>inasistencias los dias 23/07/2014, 05/08/2014.</t>
  </si>
  <si>
    <t>Permiso sin goce de remuneraciones por 5 dias.</t>
  </si>
  <si>
    <t>Inasistencia el dia 15/08/2014.</t>
  </si>
  <si>
    <t>inasistencia el dia 28/07/2014.</t>
  </si>
  <si>
    <t>inasistencias los dias 31/07/2014, 01-14/08/2014.</t>
  </si>
  <si>
    <t>inasistencia 02/08/2014.</t>
  </si>
  <si>
    <t xml:space="preserve">Soledad Marin Araya </t>
  </si>
  <si>
    <t>inasistencia el dia 08/08/2014.</t>
  </si>
  <si>
    <t>Carmen Galleguillos</t>
  </si>
  <si>
    <t>ingreso el dia 18/08/2014.</t>
  </si>
  <si>
    <t>Bono en el Sector el Cobre.</t>
  </si>
  <si>
    <t>PAGO CHEQUE, Bono en el sector el Cobre.</t>
  </si>
  <si>
    <t>inasistencia el dia 31/07/2014.</t>
  </si>
  <si>
    <t>inasistencia el dia 23/07/2014.</t>
  </si>
  <si>
    <t>Mario Villalobos</t>
  </si>
  <si>
    <t>Yocelyn Perez Pizarro</t>
  </si>
  <si>
    <t>Camilo Martinez Guerra</t>
  </si>
  <si>
    <t>Rosa Arismendi Barraza</t>
  </si>
  <si>
    <t>Natalia Moreno Flores</t>
  </si>
  <si>
    <t>NOMINA SUELDOS O.P.D SEPTIEMBRE  2014</t>
  </si>
  <si>
    <t>Javiera Alvarez B.</t>
  </si>
  <si>
    <t>MES DE OCTUBRE 2014</t>
  </si>
  <si>
    <t>Gabriel Pizarro Morales</t>
  </si>
  <si>
    <t>OPD PRACTICA</t>
  </si>
  <si>
    <t>Valentina Fuentes Cortes</t>
  </si>
  <si>
    <t>Elizabeth Marin Borquez</t>
  </si>
  <si>
    <t>NOMINA SUELDOS O.P.D OCTUBRE  2014</t>
  </si>
  <si>
    <t xml:space="preserve"> </t>
  </si>
  <si>
    <t>MES DE SEPTIEMBRE 2014</t>
  </si>
  <si>
    <t>MES DE NOVIEMBRE 2014</t>
  </si>
  <si>
    <t>Cecilia Saavedra Cuello</t>
  </si>
  <si>
    <t>Diego Pasten Roman</t>
  </si>
  <si>
    <t>MES DE DICIEMBRE 2014</t>
  </si>
  <si>
    <t>Administrativo Pro- empleo</t>
  </si>
  <si>
    <t>Luisa Monreal Villarroel</t>
  </si>
  <si>
    <t>NOMINA SUELDOS O.P.D   DICIEMBRE 2014</t>
  </si>
</sst>
</file>

<file path=xl/styles.xml><?xml version="1.0" encoding="utf-8"?>
<styleSheet xmlns="http://schemas.openxmlformats.org/spreadsheetml/2006/main">
  <numFmts count="4">
    <numFmt numFmtId="164" formatCode="&quot;$&quot;\ #,##0"/>
    <numFmt numFmtId="165" formatCode="#,##0.0"/>
    <numFmt numFmtId="166" formatCode="[$$-340A]\ #,##0"/>
    <numFmt numFmtId="167" formatCode="0.0%"/>
  </numFmts>
  <fonts count="4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u/>
      <sz val="10"/>
      <name val="Arial"/>
      <family val="2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name val="Arial"/>
      <family val="2"/>
    </font>
    <font>
      <sz val="10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i/>
      <sz val="8"/>
      <name val="Times New Roman"/>
      <family val="1"/>
    </font>
    <font>
      <b/>
      <sz val="9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8"/>
      <color theme="1"/>
      <name val="Arial"/>
      <family val="2"/>
    </font>
    <font>
      <b/>
      <i/>
      <sz val="10"/>
      <name val="Times New Roman"/>
      <family val="1"/>
    </font>
    <font>
      <sz val="7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i/>
      <sz val="1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Arial"/>
      <family val="2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7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4" fillId="0" borderId="0" xfId="0" applyFont="1" applyBorder="1"/>
    <xf numFmtId="49" fontId="3" fillId="0" borderId="0" xfId="0" applyNumberFormat="1" applyFont="1" applyFill="1" applyBorder="1" applyAlignment="1">
      <alignment horizontal="center"/>
    </xf>
    <xf numFmtId="0" fontId="3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6" fillId="0" borderId="0" xfId="0" applyFont="1" applyFill="1" applyBorder="1"/>
    <xf numFmtId="0" fontId="5" fillId="0" borderId="0" xfId="0" applyFont="1" applyFill="1" applyBorder="1"/>
    <xf numFmtId="17" fontId="7" fillId="0" borderId="0" xfId="0" applyNumberFormat="1" applyFont="1" applyFill="1" applyBorder="1" applyAlignment="1">
      <alignment horizontal="center"/>
    </xf>
    <xf numFmtId="0" fontId="2" fillId="0" borderId="0" xfId="0" applyFont="1" applyBorder="1"/>
    <xf numFmtId="0" fontId="8" fillId="0" borderId="1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wrapText="1"/>
    </xf>
    <xf numFmtId="0" fontId="8" fillId="0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wrapText="1"/>
    </xf>
    <xf numFmtId="0" fontId="2" fillId="0" borderId="5" xfId="0" applyFont="1" applyBorder="1"/>
    <xf numFmtId="0" fontId="8" fillId="0" borderId="6" xfId="0" applyFont="1" applyFill="1" applyBorder="1"/>
    <xf numFmtId="0" fontId="8" fillId="0" borderId="0" xfId="0" applyFont="1" applyFill="1" applyBorder="1" applyAlignment="1">
      <alignment vertical="top" wrapText="1"/>
    </xf>
    <xf numFmtId="0" fontId="10" fillId="0" borderId="0" xfId="0" applyFont="1" applyBorder="1"/>
    <xf numFmtId="0" fontId="2" fillId="0" borderId="7" xfId="0" applyFont="1" applyBorder="1"/>
    <xf numFmtId="0" fontId="11" fillId="0" borderId="7" xfId="0" applyFont="1" applyFill="1" applyBorder="1" applyAlignment="1">
      <alignment horizontal="left" vertical="top" wrapText="1"/>
    </xf>
    <xf numFmtId="164" fontId="12" fillId="0" borderId="1" xfId="0" applyNumberFormat="1" applyFont="1" applyFill="1" applyBorder="1" applyAlignment="1">
      <alignment horizontal="center" vertical="top" wrapText="1"/>
    </xf>
    <xf numFmtId="164" fontId="9" fillId="0" borderId="1" xfId="0" applyNumberFormat="1" applyFont="1" applyFill="1" applyBorder="1" applyAlignment="1">
      <alignment horizontal="center" vertical="top" wrapText="1"/>
    </xf>
    <xf numFmtId="164" fontId="9" fillId="3" borderId="1" xfId="0" applyNumberFormat="1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center" vertical="top" wrapText="1"/>
    </xf>
    <xf numFmtId="3" fontId="14" fillId="0" borderId="0" xfId="0" applyNumberFormat="1" applyFont="1" applyFill="1" applyBorder="1" applyAlignment="1">
      <alignment horizontal="center" vertical="top" wrapText="1"/>
    </xf>
    <xf numFmtId="3" fontId="13" fillId="0" borderId="0" xfId="0" applyNumberFormat="1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3" fontId="8" fillId="0" borderId="0" xfId="0" applyNumberFormat="1" applyFont="1" applyFill="1" applyBorder="1" applyAlignment="1">
      <alignment horizontal="center" vertical="top" wrapText="1"/>
    </xf>
    <xf numFmtId="3" fontId="11" fillId="0" borderId="5" xfId="0" applyNumberFormat="1" applyFont="1" applyFill="1" applyBorder="1" applyAlignment="1">
      <alignment horizontal="center" vertical="top" wrapText="1"/>
    </xf>
    <xf numFmtId="3" fontId="11" fillId="0" borderId="0" xfId="0" applyNumberFormat="1" applyFont="1" applyFill="1" applyBorder="1" applyAlignment="1">
      <alignment horizontal="center" vertical="top" wrapText="1"/>
    </xf>
    <xf numFmtId="0" fontId="2" fillId="0" borderId="1" xfId="0" applyFont="1" applyBorder="1"/>
    <xf numFmtId="0" fontId="11" fillId="0" borderId="7" xfId="0" applyFont="1" applyFill="1" applyBorder="1" applyAlignment="1">
      <alignment vertical="top" wrapText="1"/>
    </xf>
    <xf numFmtId="164" fontId="12" fillId="0" borderId="4" xfId="0" applyNumberFormat="1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center" vertical="top" wrapText="1"/>
    </xf>
    <xf numFmtId="3" fontId="12" fillId="0" borderId="0" xfId="0" applyNumberFormat="1" applyFont="1" applyFill="1" applyBorder="1" applyAlignment="1">
      <alignment horizontal="center" vertical="top" wrapText="1"/>
    </xf>
    <xf numFmtId="3" fontId="9" fillId="0" borderId="0" xfId="0" applyNumberFormat="1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top" wrapText="1"/>
    </xf>
    <xf numFmtId="0" fontId="2" fillId="0" borderId="2" xfId="0" applyFont="1" applyBorder="1"/>
    <xf numFmtId="0" fontId="12" fillId="0" borderId="1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top" wrapText="1"/>
    </xf>
    <xf numFmtId="0" fontId="2" fillId="0" borderId="8" xfId="0" applyFont="1" applyBorder="1"/>
    <xf numFmtId="0" fontId="2" fillId="0" borderId="1" xfId="0" applyFont="1" applyFill="1" applyBorder="1"/>
    <xf numFmtId="0" fontId="4" fillId="0" borderId="0" xfId="0" applyFont="1" applyFill="1"/>
    <xf numFmtId="0" fontId="9" fillId="0" borderId="5" xfId="0" applyFont="1" applyFill="1" applyBorder="1" applyAlignment="1">
      <alignment vertical="top" wrapText="1"/>
    </xf>
    <xf numFmtId="164" fontId="12" fillId="0" borderId="9" xfId="0" applyNumberFormat="1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vertical="top" wrapText="1"/>
    </xf>
    <xf numFmtId="3" fontId="15" fillId="0" borderId="0" xfId="0" applyNumberFormat="1" applyFont="1" applyFill="1" applyBorder="1" applyAlignment="1">
      <alignment horizontal="center" vertical="top" wrapText="1"/>
    </xf>
    <xf numFmtId="0" fontId="16" fillId="5" borderId="6" xfId="0" applyFont="1" applyFill="1" applyBorder="1" applyAlignment="1">
      <alignment horizontal="right"/>
    </xf>
    <xf numFmtId="164" fontId="18" fillId="5" borderId="6" xfId="0" applyNumberFormat="1" applyFont="1" applyFill="1" applyBorder="1" applyAlignment="1">
      <alignment horizontal="center" vertical="top" wrapText="1"/>
    </xf>
    <xf numFmtId="164" fontId="18" fillId="0" borderId="6" xfId="0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/>
    </xf>
    <xf numFmtId="3" fontId="12" fillId="0" borderId="5" xfId="0" applyNumberFormat="1" applyFont="1" applyFill="1" applyBorder="1" applyAlignment="1">
      <alignment horizontal="center" vertical="top" wrapText="1"/>
    </xf>
    <xf numFmtId="3" fontId="9" fillId="0" borderId="5" xfId="0" applyNumberFormat="1" applyFont="1" applyFill="1" applyBorder="1" applyAlignment="1">
      <alignment horizontal="center" vertical="top" wrapText="1"/>
    </xf>
    <xf numFmtId="0" fontId="12" fillId="0" borderId="5" xfId="0" applyFont="1" applyFill="1" applyBorder="1" applyAlignment="1">
      <alignment horizontal="center" vertical="top" wrapText="1"/>
    </xf>
    <xf numFmtId="164" fontId="12" fillId="0" borderId="7" xfId="0" applyNumberFormat="1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vertical="top" wrapText="1"/>
    </xf>
    <xf numFmtId="0" fontId="8" fillId="0" borderId="6" xfId="0" applyFont="1" applyFill="1" applyBorder="1" applyAlignment="1">
      <alignment horizontal="left" vertical="top"/>
    </xf>
    <xf numFmtId="0" fontId="17" fillId="0" borderId="7" xfId="0" applyFont="1" applyFill="1" applyBorder="1" applyAlignment="1">
      <alignment vertical="top" wrapText="1"/>
    </xf>
    <xf numFmtId="0" fontId="11" fillId="0" borderId="4" xfId="0" applyFont="1" applyFill="1" applyBorder="1" applyAlignment="1">
      <alignment vertical="top" wrapText="1"/>
    </xf>
    <xf numFmtId="0" fontId="11" fillId="0" borderId="11" xfId="0" applyFont="1" applyFill="1" applyBorder="1" applyAlignment="1">
      <alignment vertical="top" wrapText="1"/>
    </xf>
    <xf numFmtId="164" fontId="12" fillId="0" borderId="0" xfId="0" applyNumberFormat="1" applyFont="1" applyFill="1" applyBorder="1" applyAlignment="1">
      <alignment horizontal="center" vertical="top" wrapText="1"/>
    </xf>
    <xf numFmtId="164" fontId="9" fillId="0" borderId="0" xfId="0" applyNumberFormat="1" applyFont="1" applyFill="1" applyBorder="1" applyAlignment="1">
      <alignment horizontal="center" vertical="top" wrapText="1"/>
    </xf>
    <xf numFmtId="0" fontId="2" fillId="0" borderId="4" xfId="0" applyFont="1" applyBorder="1"/>
    <xf numFmtId="164" fontId="12" fillId="4" borderId="1" xfId="0" applyNumberFormat="1" applyFont="1" applyFill="1" applyBorder="1" applyAlignment="1">
      <alignment horizontal="center" vertical="top" wrapText="1"/>
    </xf>
    <xf numFmtId="0" fontId="4" fillId="0" borderId="0" xfId="0" applyFont="1"/>
    <xf numFmtId="0" fontId="1" fillId="0" borderId="0" xfId="0" applyFont="1"/>
    <xf numFmtId="0" fontId="1" fillId="0" borderId="0" xfId="0" applyFont="1" applyFill="1"/>
    <xf numFmtId="0" fontId="8" fillId="0" borderId="6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19" fillId="0" borderId="1" xfId="0" applyFont="1" applyBorder="1"/>
    <xf numFmtId="0" fontId="19" fillId="0" borderId="0" xfId="0" applyFont="1" applyBorder="1"/>
    <xf numFmtId="0" fontId="12" fillId="0" borderId="5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/>
    <xf numFmtId="3" fontId="20" fillId="0" borderId="0" xfId="0" applyNumberFormat="1" applyFont="1" applyFill="1" applyBorder="1" applyAlignment="1">
      <alignment horizontal="center" vertical="top" wrapText="1"/>
    </xf>
    <xf numFmtId="0" fontId="11" fillId="0" borderId="9" xfId="0" applyFont="1" applyFill="1" applyBorder="1"/>
    <xf numFmtId="0" fontId="2" fillId="3" borderId="1" xfId="0" applyFont="1" applyFill="1" applyBorder="1"/>
    <xf numFmtId="0" fontId="11" fillId="3" borderId="4" xfId="0" applyFont="1" applyFill="1" applyBorder="1"/>
    <xf numFmtId="164" fontId="12" fillId="3" borderId="1" xfId="0" applyNumberFormat="1" applyFont="1" applyFill="1" applyBorder="1" applyAlignment="1">
      <alignment horizontal="center" vertical="top" wrapText="1"/>
    </xf>
    <xf numFmtId="0" fontId="11" fillId="0" borderId="1" xfId="0" applyFont="1" applyFill="1" applyBorder="1"/>
    <xf numFmtId="0" fontId="11" fillId="0" borderId="4" xfId="0" applyFont="1" applyFill="1" applyBorder="1"/>
    <xf numFmtId="0" fontId="11" fillId="0" borderId="7" xfId="0" applyFont="1" applyFill="1" applyBorder="1"/>
    <xf numFmtId="0" fontId="2" fillId="0" borderId="0" xfId="0" applyFont="1" applyFill="1" applyBorder="1"/>
    <xf numFmtId="0" fontId="8" fillId="0" borderId="12" xfId="0" applyFont="1" applyFill="1" applyBorder="1"/>
    <xf numFmtId="0" fontId="8" fillId="0" borderId="14" xfId="0" applyFont="1" applyFill="1" applyBorder="1"/>
    <xf numFmtId="0" fontId="11" fillId="0" borderId="15" xfId="0" applyFont="1" applyFill="1" applyBorder="1" applyAlignment="1">
      <alignment horizontal="center"/>
    </xf>
    <xf numFmtId="3" fontId="8" fillId="0" borderId="0" xfId="0" applyNumberFormat="1" applyFont="1" applyFill="1" applyBorder="1"/>
    <xf numFmtId="164" fontId="12" fillId="0" borderId="7" xfId="0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0" fontId="8" fillId="0" borderId="12" xfId="0" applyFont="1" applyFill="1" applyBorder="1" applyAlignment="1"/>
    <xf numFmtId="3" fontId="21" fillId="0" borderId="0" xfId="0" applyNumberFormat="1" applyFont="1" applyFill="1" applyBorder="1" applyAlignment="1">
      <alignment horizontal="center" vertical="top" wrapText="1"/>
    </xf>
    <xf numFmtId="0" fontId="11" fillId="0" borderId="16" xfId="0" applyFont="1" applyFill="1" applyBorder="1" applyAlignment="1">
      <alignment vertical="top" wrapText="1"/>
    </xf>
    <xf numFmtId="0" fontId="8" fillId="0" borderId="0" xfId="0" applyFont="1" applyFill="1" applyBorder="1" applyAlignment="1"/>
    <xf numFmtId="0" fontId="8" fillId="0" borderId="5" xfId="0" applyFont="1" applyFill="1" applyBorder="1" applyAlignment="1"/>
    <xf numFmtId="0" fontId="11" fillId="0" borderId="7" xfId="0" applyFont="1" applyFill="1" applyBorder="1" applyAlignment="1"/>
    <xf numFmtId="164" fontId="9" fillId="3" borderId="7" xfId="0" applyNumberFormat="1" applyFont="1" applyFill="1" applyBorder="1" applyAlignment="1">
      <alignment horizontal="center" vertical="top" wrapText="1"/>
    </xf>
    <xf numFmtId="0" fontId="22" fillId="0" borderId="0" xfId="0" applyFont="1" applyFill="1" applyBorder="1"/>
    <xf numFmtId="0" fontId="23" fillId="0" borderId="0" xfId="0" applyFont="1" applyFill="1" applyBorder="1" applyAlignment="1">
      <alignment horizontal="center"/>
    </xf>
    <xf numFmtId="3" fontId="24" fillId="0" borderId="0" xfId="0" applyNumberFormat="1" applyFont="1" applyFill="1" applyBorder="1" applyAlignment="1">
      <alignment horizontal="center" vertical="top" wrapText="1"/>
    </xf>
    <xf numFmtId="3" fontId="23" fillId="0" borderId="0" xfId="0" applyNumberFormat="1" applyFont="1" applyFill="1" applyBorder="1" applyAlignment="1">
      <alignment horizontal="center" vertical="top" wrapText="1"/>
    </xf>
    <xf numFmtId="0" fontId="25" fillId="0" borderId="0" xfId="0" applyFont="1" applyAlignment="1"/>
    <xf numFmtId="0" fontId="25" fillId="0" borderId="0" xfId="0" applyFont="1" applyBorder="1" applyAlignment="1"/>
    <xf numFmtId="3" fontId="16" fillId="0" borderId="0" xfId="0" applyNumberFormat="1" applyFont="1" applyFill="1" applyBorder="1" applyAlignment="1">
      <alignment horizontal="center" vertical="center"/>
    </xf>
    <xf numFmtId="3" fontId="18" fillId="0" borderId="0" xfId="0" applyNumberFormat="1" applyFont="1" applyFill="1" applyBorder="1" applyAlignment="1">
      <alignment horizontal="right" vertical="center"/>
    </xf>
    <xf numFmtId="0" fontId="26" fillId="0" borderId="0" xfId="0" applyFont="1" applyBorder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164" fontId="9" fillId="0" borderId="7" xfId="0" applyNumberFormat="1" applyFont="1" applyFill="1" applyBorder="1" applyAlignment="1">
      <alignment horizontal="center" vertical="top" wrapText="1"/>
    </xf>
    <xf numFmtId="0" fontId="11" fillId="0" borderId="2" xfId="0" applyFont="1" applyFill="1" applyBorder="1"/>
    <xf numFmtId="0" fontId="26" fillId="0" borderId="0" xfId="0" applyFont="1" applyAlignment="1">
      <alignment horizontal="center" wrapText="1"/>
    </xf>
    <xf numFmtId="0" fontId="3" fillId="0" borderId="0" xfId="0" applyFont="1" applyFill="1" applyBorder="1"/>
    <xf numFmtId="0" fontId="2" fillId="0" borderId="11" xfId="0" applyFont="1" applyBorder="1"/>
    <xf numFmtId="0" fontId="11" fillId="0" borderId="11" xfId="0" applyFont="1" applyFill="1" applyBorder="1"/>
    <xf numFmtId="164" fontId="12" fillId="0" borderId="11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/>
    <xf numFmtId="164" fontId="12" fillId="0" borderId="2" xfId="0" applyNumberFormat="1" applyFont="1" applyFill="1" applyBorder="1" applyAlignment="1">
      <alignment horizontal="center" vertical="top" wrapText="1"/>
    </xf>
    <xf numFmtId="0" fontId="11" fillId="0" borderId="8" xfId="0" applyFont="1" applyFill="1" applyBorder="1"/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horizontal="center" vertical="top" wrapText="1"/>
    </xf>
    <xf numFmtId="3" fontId="12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3" fontId="9" fillId="0" borderId="0" xfId="0" applyNumberFormat="1" applyFont="1" applyFill="1" applyBorder="1" applyAlignment="1">
      <alignment vertical="top" wrapText="1"/>
    </xf>
    <xf numFmtId="3" fontId="9" fillId="0" borderId="0" xfId="0" applyNumberFormat="1" applyFont="1" applyBorder="1" applyAlignment="1">
      <alignment vertical="top" wrapText="1"/>
    </xf>
    <xf numFmtId="3" fontId="12" fillId="0" borderId="0" xfId="0" applyNumberFormat="1" applyFont="1" applyBorder="1" applyAlignment="1">
      <alignment vertical="top" wrapText="1"/>
    </xf>
    <xf numFmtId="3" fontId="12" fillId="0" borderId="0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3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9" xfId="0" applyFont="1" applyBorder="1"/>
    <xf numFmtId="0" fontId="8" fillId="0" borderId="1" xfId="0" applyFont="1" applyFill="1" applyBorder="1"/>
    <xf numFmtId="0" fontId="11" fillId="0" borderId="0" xfId="0" applyFont="1" applyBorder="1" applyAlignment="1">
      <alignment horizontal="center" vertical="top" wrapText="1"/>
    </xf>
    <xf numFmtId="3" fontId="8" fillId="0" borderId="0" xfId="0" applyNumberFormat="1" applyFont="1" applyBorder="1" applyAlignment="1">
      <alignment horizontal="center" vertical="top" wrapText="1"/>
    </xf>
    <xf numFmtId="3" fontId="11" fillId="0" borderId="0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164" fontId="12" fillId="0" borderId="4" xfId="0" applyNumberFormat="1" applyFont="1" applyBorder="1" applyAlignment="1">
      <alignment horizontal="center" vertical="top" wrapText="1"/>
    </xf>
    <xf numFmtId="0" fontId="13" fillId="0" borderId="0" xfId="0" applyFont="1" applyBorder="1" applyAlignment="1">
      <alignment vertical="top" wrapText="1"/>
    </xf>
    <xf numFmtId="3" fontId="9" fillId="0" borderId="0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6" fillId="0" borderId="0" xfId="0" applyFont="1"/>
    <xf numFmtId="0" fontId="3" fillId="0" borderId="0" xfId="0" applyFont="1" applyFill="1"/>
    <xf numFmtId="0" fontId="8" fillId="2" borderId="1" xfId="0" applyFont="1" applyFill="1" applyBorder="1"/>
    <xf numFmtId="0" fontId="27" fillId="0" borderId="0" xfId="0" applyFont="1" applyBorder="1"/>
    <xf numFmtId="0" fontId="27" fillId="0" borderId="0" xfId="0" applyFont="1" applyFill="1" applyBorder="1"/>
    <xf numFmtId="164" fontId="12" fillId="0" borderId="1" xfId="0" applyNumberFormat="1" applyFont="1" applyBorder="1" applyAlignment="1">
      <alignment horizontal="center" vertical="top" wrapText="1"/>
    </xf>
    <xf numFmtId="0" fontId="2" fillId="0" borderId="10" xfId="0" applyFont="1" applyBorder="1"/>
    <xf numFmtId="0" fontId="8" fillId="2" borderId="1" xfId="0" applyFont="1" applyFill="1" applyBorder="1" applyAlignment="1">
      <alignment vertical="top" wrapText="1"/>
    </xf>
    <xf numFmtId="0" fontId="18" fillId="0" borderId="0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3" fontId="8" fillId="0" borderId="0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2" fontId="8" fillId="2" borderId="1" xfId="0" applyNumberFormat="1" applyFont="1" applyFill="1" applyBorder="1" applyAlignment="1">
      <alignment horizontal="left" vertical="top"/>
    </xf>
    <xf numFmtId="2" fontId="8" fillId="0" borderId="0" xfId="0" applyNumberFormat="1" applyFont="1" applyFill="1" applyBorder="1" applyAlignment="1">
      <alignment horizontal="left" vertical="top"/>
    </xf>
    <xf numFmtId="3" fontId="8" fillId="0" borderId="0" xfId="0" applyNumberFormat="1" applyFont="1" applyFill="1" applyBorder="1" applyAlignment="1">
      <alignment horizontal="left" vertical="top"/>
    </xf>
    <xf numFmtId="3" fontId="8" fillId="0" borderId="0" xfId="0" applyNumberFormat="1" applyFont="1" applyBorder="1" applyAlignment="1">
      <alignment horizontal="left" vertical="top"/>
    </xf>
    <xf numFmtId="3" fontId="11" fillId="0" borderId="0" xfId="0" applyNumberFormat="1" applyFont="1" applyBorder="1" applyAlignment="1">
      <alignment horizontal="left" vertical="top"/>
    </xf>
    <xf numFmtId="0" fontId="10" fillId="0" borderId="9" xfId="0" applyFont="1" applyBorder="1"/>
    <xf numFmtId="0" fontId="16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0" fillId="0" borderId="0" xfId="0" applyFill="1"/>
    <xf numFmtId="0" fontId="16" fillId="0" borderId="0" xfId="0" applyFont="1" applyFill="1" applyAlignment="1">
      <alignment horizontal="left"/>
    </xf>
    <xf numFmtId="0" fontId="27" fillId="0" borderId="0" xfId="0" applyFont="1" applyAlignment="1">
      <alignment horizontal="center"/>
    </xf>
    <xf numFmtId="0" fontId="27" fillId="0" borderId="0" xfId="0" applyFont="1" applyFill="1" applyAlignment="1">
      <alignment horizontal="center"/>
    </xf>
    <xf numFmtId="0" fontId="27" fillId="0" borderId="1" xfId="0" applyFont="1" applyBorder="1"/>
    <xf numFmtId="0" fontId="27" fillId="0" borderId="0" xfId="0" applyFont="1" applyBorder="1" applyAlignment="1">
      <alignment horizontal="center"/>
    </xf>
    <xf numFmtId="0" fontId="28" fillId="0" borderId="0" xfId="0" applyFont="1" applyAlignment="1">
      <alignment horizontal="left"/>
    </xf>
    <xf numFmtId="164" fontId="11" fillId="0" borderId="7" xfId="0" applyNumberFormat="1" applyFont="1" applyBorder="1" applyAlignment="1">
      <alignment horizontal="center" vertical="top" wrapText="1"/>
    </xf>
    <xf numFmtId="164" fontId="11" fillId="0" borderId="1" xfId="0" applyNumberFormat="1" applyFont="1" applyBorder="1" applyAlignment="1">
      <alignment horizontal="center" vertical="top" wrapText="1"/>
    </xf>
    <xf numFmtId="164" fontId="29" fillId="0" borderId="1" xfId="0" applyNumberFormat="1" applyFont="1" applyFill="1" applyBorder="1" applyAlignment="1">
      <alignment horizontal="center"/>
    </xf>
    <xf numFmtId="164" fontId="29" fillId="5" borderId="1" xfId="0" applyNumberFormat="1" applyFont="1" applyFill="1" applyBorder="1" applyAlignment="1">
      <alignment horizontal="center"/>
    </xf>
    <xf numFmtId="164" fontId="29" fillId="0" borderId="0" xfId="0" applyNumberFormat="1" applyFont="1" applyFill="1" applyBorder="1"/>
    <xf numFmtId="0" fontId="28" fillId="0" borderId="0" xfId="0" applyFont="1" applyAlignment="1">
      <alignment horizontal="center"/>
    </xf>
    <xf numFmtId="3" fontId="8" fillId="0" borderId="17" xfId="0" applyNumberFormat="1" applyFont="1" applyFill="1" applyBorder="1" applyAlignment="1">
      <alignment horizontal="center" vertical="top" wrapText="1"/>
    </xf>
    <xf numFmtId="3" fontId="8" fillId="0" borderId="17" xfId="0" applyNumberFormat="1" applyFont="1" applyBorder="1" applyAlignment="1">
      <alignment horizontal="center" vertical="top" wrapText="1"/>
    </xf>
    <xf numFmtId="3" fontId="11" fillId="0" borderId="17" xfId="0" applyNumberFormat="1" applyFont="1" applyBorder="1" applyAlignment="1">
      <alignment horizontal="center" vertical="top" wrapText="1"/>
    </xf>
    <xf numFmtId="0" fontId="10" fillId="0" borderId="0" xfId="0" applyFont="1"/>
    <xf numFmtId="0" fontId="11" fillId="0" borderId="0" xfId="0" applyFont="1" applyFill="1" applyBorder="1" applyAlignment="1">
      <alignment horizontal="left"/>
    </xf>
    <xf numFmtId="3" fontId="8" fillId="0" borderId="0" xfId="0" applyNumberFormat="1" applyFont="1" applyBorder="1" applyAlignment="1">
      <alignment horizontal="center" vertical="top" wrapText="1"/>
    </xf>
    <xf numFmtId="0" fontId="11" fillId="0" borderId="0" xfId="0" applyFont="1" applyFill="1" applyAlignment="1">
      <alignment horizontal="center"/>
    </xf>
    <xf numFmtId="3" fontId="4" fillId="0" borderId="0" xfId="0" applyNumberFormat="1" applyFont="1" applyFill="1" applyBorder="1" applyAlignment="1">
      <alignment horizontal="center"/>
    </xf>
    <xf numFmtId="3" fontId="27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3" fontId="11" fillId="0" borderId="0" xfId="0" applyNumberFormat="1" applyFont="1" applyFill="1" applyBorder="1" applyAlignment="1">
      <alignment horizontal="left"/>
    </xf>
    <xf numFmtId="3" fontId="11" fillId="0" borderId="0" xfId="0" applyNumberFormat="1" applyFont="1" applyFill="1" applyBorder="1" applyAlignment="1"/>
    <xf numFmtId="3" fontId="8" fillId="0" borderId="0" xfId="0" applyNumberFormat="1" applyFont="1" applyFill="1" applyBorder="1" applyAlignment="1">
      <alignment horizontal="left"/>
    </xf>
    <xf numFmtId="3" fontId="11" fillId="0" borderId="0" xfId="0" applyNumberFormat="1" applyFont="1" applyFill="1" applyBorder="1" applyAlignment="1">
      <alignment horizontal="left" vertical="top" wrapText="1"/>
    </xf>
    <xf numFmtId="3" fontId="8" fillId="0" borderId="0" xfId="0" applyNumberFormat="1" applyFont="1" applyFill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11" fillId="0" borderId="0" xfId="0" applyFont="1" applyAlignment="1"/>
    <xf numFmtId="0" fontId="16" fillId="0" borderId="6" xfId="0" applyFont="1" applyFill="1" applyBorder="1" applyAlignment="1">
      <alignment horizontal="right"/>
    </xf>
    <xf numFmtId="0" fontId="22" fillId="0" borderId="1" xfId="0" applyFont="1" applyFill="1" applyBorder="1"/>
    <xf numFmtId="164" fontId="23" fillId="0" borderId="1" xfId="0" applyNumberFormat="1" applyFont="1" applyFill="1" applyBorder="1" applyAlignment="1">
      <alignment horizontal="center" vertical="top" wrapText="1"/>
    </xf>
    <xf numFmtId="3" fontId="16" fillId="6" borderId="0" xfId="0" applyNumberFormat="1" applyFont="1" applyFill="1" applyBorder="1" applyAlignment="1">
      <alignment horizontal="center" vertical="center"/>
    </xf>
    <xf numFmtId="0" fontId="2" fillId="0" borderId="3" xfId="0" applyFont="1" applyBorder="1"/>
    <xf numFmtId="0" fontId="11" fillId="0" borderId="7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164" fontId="29" fillId="6" borderId="1" xfId="0" applyNumberFormat="1" applyFont="1" applyFill="1" applyBorder="1"/>
    <xf numFmtId="0" fontId="2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3" fontId="8" fillId="0" borderId="0" xfId="0" applyNumberFormat="1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165" fontId="15" fillId="0" borderId="0" xfId="0" applyNumberFormat="1" applyFont="1" applyFill="1" applyBorder="1" applyAlignment="1">
      <alignment horizontal="center" vertical="top" wrapText="1"/>
    </xf>
    <xf numFmtId="0" fontId="16" fillId="0" borderId="0" xfId="0" applyFont="1" applyBorder="1"/>
    <xf numFmtId="3" fontId="17" fillId="0" borderId="0" xfId="0" applyNumberFormat="1" applyFont="1" applyFill="1" applyBorder="1" applyAlignment="1">
      <alignment horizontal="center" vertical="top" wrapText="1"/>
    </xf>
    <xf numFmtId="0" fontId="26" fillId="0" borderId="0" xfId="0" applyFont="1"/>
    <xf numFmtId="0" fontId="11" fillId="3" borderId="1" xfId="0" applyFont="1" applyFill="1" applyBorder="1" applyAlignment="1">
      <alignment vertical="top" wrapText="1"/>
    </xf>
    <xf numFmtId="0" fontId="30" fillId="0" borderId="0" xfId="0" applyFont="1"/>
    <xf numFmtId="0" fontId="31" fillId="0" borderId="0" xfId="0" applyFont="1" applyFill="1"/>
    <xf numFmtId="0" fontId="31" fillId="0" borderId="0" xfId="0" applyFont="1"/>
    <xf numFmtId="164" fontId="32" fillId="5" borderId="1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3" fontId="8" fillId="0" borderId="0" xfId="0" applyNumberFormat="1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/>
    </xf>
    <xf numFmtId="0" fontId="0" fillId="0" borderId="0" xfId="0" applyAlignment="1">
      <alignment wrapText="1"/>
    </xf>
    <xf numFmtId="0" fontId="2" fillId="0" borderId="2" xfId="0" applyFont="1" applyFill="1" applyBorder="1"/>
    <xf numFmtId="3" fontId="9" fillId="0" borderId="6" xfId="0" applyNumberFormat="1" applyFont="1" applyFill="1" applyBorder="1" applyAlignment="1">
      <alignment horizontal="center" vertical="top" wrapText="1"/>
    </xf>
    <xf numFmtId="0" fontId="11" fillId="4" borderId="0" xfId="0" applyFont="1" applyFill="1" applyBorder="1" applyAlignment="1">
      <alignment vertical="top" wrapText="1"/>
    </xf>
    <xf numFmtId="164" fontId="12" fillId="4" borderId="0" xfId="0" applyNumberFormat="1" applyFont="1" applyFill="1" applyBorder="1" applyAlignment="1">
      <alignment horizontal="center" vertical="top" wrapText="1"/>
    </xf>
    <xf numFmtId="3" fontId="8" fillId="0" borderId="0" xfId="0" applyNumberFormat="1" applyFont="1" applyFill="1" applyBorder="1" applyAlignment="1">
      <alignment horizontal="center" vertical="center" wrapText="1"/>
    </xf>
    <xf numFmtId="164" fontId="32" fillId="0" borderId="1" xfId="0" applyNumberFormat="1" applyFont="1" applyFill="1" applyBorder="1" applyAlignment="1">
      <alignment horizontal="center"/>
    </xf>
    <xf numFmtId="3" fontId="16" fillId="6" borderId="12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6" fillId="2" borderId="12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3" fontId="11" fillId="0" borderId="0" xfId="0" applyNumberFormat="1" applyFont="1" applyFill="1" applyBorder="1" applyAlignment="1">
      <alignment horizontal="left"/>
    </xf>
    <xf numFmtId="3" fontId="8" fillId="0" borderId="0" xfId="0" applyNumberFormat="1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3" fontId="11" fillId="0" borderId="0" xfId="0" applyNumberFormat="1" applyFont="1" applyFill="1" applyBorder="1" applyAlignment="1">
      <alignment horizontal="left" vertical="top" wrapText="1"/>
    </xf>
    <xf numFmtId="3" fontId="9" fillId="0" borderId="1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164" fontId="17" fillId="3" borderId="1" xfId="0" applyNumberFormat="1" applyFont="1" applyFill="1" applyBorder="1" applyAlignment="1">
      <alignment horizontal="center" vertical="top" wrapText="1"/>
    </xf>
    <xf numFmtId="164" fontId="18" fillId="5" borderId="12" xfId="0" applyNumberFormat="1" applyFont="1" applyFill="1" applyBorder="1" applyAlignment="1">
      <alignment horizontal="center" vertical="top" wrapText="1"/>
    </xf>
    <xf numFmtId="164" fontId="18" fillId="5" borderId="13" xfId="0" applyNumberFormat="1" applyFont="1" applyFill="1" applyBorder="1" applyAlignment="1">
      <alignment horizontal="center" vertical="top" wrapText="1"/>
    </xf>
    <xf numFmtId="0" fontId="25" fillId="0" borderId="0" xfId="0" applyFont="1" applyFill="1" applyBorder="1" applyAlignment="1"/>
    <xf numFmtId="3" fontId="16" fillId="0" borderId="12" xfId="0" applyNumberFormat="1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wrapText="1"/>
    </xf>
    <xf numFmtId="0" fontId="2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wrapText="1"/>
    </xf>
    <xf numFmtId="0" fontId="26" fillId="0" borderId="0" xfId="0" applyFont="1" applyFill="1" applyAlignment="1">
      <alignment horizontal="center" wrapText="1"/>
    </xf>
    <xf numFmtId="0" fontId="19" fillId="0" borderId="0" xfId="0" applyFont="1" applyFill="1" applyBorder="1"/>
    <xf numFmtId="0" fontId="19" fillId="0" borderId="1" xfId="0" applyFont="1" applyFill="1" applyBorder="1"/>
    <xf numFmtId="0" fontId="2" fillId="0" borderId="11" xfId="0" applyFont="1" applyFill="1" applyBorder="1"/>
    <xf numFmtId="0" fontId="0" fillId="0" borderId="0" xfId="0" applyFill="1" applyAlignment="1">
      <alignment horizontal="center" wrapText="1"/>
    </xf>
    <xf numFmtId="0" fontId="8" fillId="0" borderId="1" xfId="0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166" fontId="4" fillId="0" borderId="0" xfId="0" applyNumberFormat="1" applyFont="1" applyBorder="1"/>
    <xf numFmtId="0" fontId="3" fillId="3" borderId="0" xfId="0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0" fontId="5" fillId="3" borderId="0" xfId="0" applyFont="1" applyFill="1" applyBorder="1"/>
    <xf numFmtId="0" fontId="8" fillId="5" borderId="1" xfId="0" applyFont="1" applyFill="1" applyBorder="1" applyAlignment="1">
      <alignment horizontal="center" vertical="top" wrapText="1"/>
    </xf>
    <xf numFmtId="0" fontId="9" fillId="5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166" fontId="33" fillId="0" borderId="0" xfId="0" applyNumberFormat="1" applyFont="1" applyAlignment="1">
      <alignment wrapText="1"/>
    </xf>
    <xf numFmtId="166" fontId="34" fillId="0" borderId="0" xfId="0" applyNumberFormat="1" applyFont="1" applyAlignment="1">
      <alignment wrapText="1"/>
    </xf>
    <xf numFmtId="0" fontId="8" fillId="3" borderId="0" xfId="0" applyFont="1" applyFill="1" applyBorder="1" applyAlignment="1">
      <alignment horizontal="center" vertical="top" wrapText="1"/>
    </xf>
    <xf numFmtId="166" fontId="34" fillId="0" borderId="0" xfId="0" applyNumberFormat="1" applyFont="1"/>
    <xf numFmtId="166" fontId="33" fillId="0" borderId="0" xfId="0" applyNumberFormat="1" applyFont="1" applyAlignment="1"/>
    <xf numFmtId="0" fontId="8" fillId="3" borderId="0" xfId="0" applyFont="1" applyFill="1" applyBorder="1" applyAlignment="1">
      <alignment vertical="top" wrapText="1"/>
    </xf>
    <xf numFmtId="167" fontId="0" fillId="0" borderId="0" xfId="0" applyNumberFormat="1"/>
    <xf numFmtId="3" fontId="9" fillId="3" borderId="1" xfId="0" applyNumberFormat="1" applyFont="1" applyFill="1" applyBorder="1" applyAlignment="1">
      <alignment horizontal="center" vertical="top" wrapText="1"/>
    </xf>
    <xf numFmtId="3" fontId="14" fillId="3" borderId="0" xfId="0" applyNumberFormat="1" applyFont="1" applyFill="1" applyBorder="1" applyAlignment="1">
      <alignment horizontal="center" vertical="top" wrapText="1"/>
    </xf>
    <xf numFmtId="3" fontId="8" fillId="3" borderId="0" xfId="0" applyNumberFormat="1" applyFont="1" applyFill="1" applyBorder="1" applyAlignment="1">
      <alignment horizontal="center" vertical="top" wrapText="1"/>
    </xf>
    <xf numFmtId="3" fontId="9" fillId="3" borderId="0" xfId="0" applyNumberFormat="1" applyFont="1" applyFill="1" applyBorder="1" applyAlignment="1">
      <alignment horizontal="center" vertical="top" wrapText="1"/>
    </xf>
    <xf numFmtId="0" fontId="9" fillId="3" borderId="0" xfId="0" applyFont="1" applyFill="1" applyBorder="1" applyAlignment="1">
      <alignment vertical="top" wrapText="1"/>
    </xf>
    <xf numFmtId="164" fontId="9" fillId="4" borderId="1" xfId="0" applyNumberFormat="1" applyFont="1" applyFill="1" applyBorder="1" applyAlignment="1">
      <alignment horizontal="center" vertical="top" wrapText="1"/>
    </xf>
    <xf numFmtId="3" fontId="15" fillId="3" borderId="0" xfId="0" applyNumberFormat="1" applyFont="1" applyFill="1" applyBorder="1" applyAlignment="1">
      <alignment horizontal="center" vertical="top" wrapText="1"/>
    </xf>
    <xf numFmtId="164" fontId="18" fillId="0" borderId="12" xfId="0" applyNumberFormat="1" applyFont="1" applyFill="1" applyBorder="1" applyAlignment="1">
      <alignment horizontal="center" vertical="top" wrapText="1"/>
    </xf>
    <xf numFmtId="3" fontId="18" fillId="3" borderId="6" xfId="0" applyNumberFormat="1" applyFont="1" applyFill="1" applyBorder="1" applyAlignment="1">
      <alignment horizontal="center" vertical="top" wrapText="1"/>
    </xf>
    <xf numFmtId="3" fontId="18" fillId="0" borderId="6" xfId="0" applyNumberFormat="1" applyFont="1" applyFill="1" applyBorder="1" applyAlignment="1">
      <alignment horizontal="center" vertical="top" wrapText="1"/>
    </xf>
    <xf numFmtId="166" fontId="4" fillId="0" borderId="0" xfId="0" applyNumberFormat="1" applyFont="1" applyFill="1"/>
    <xf numFmtId="0" fontId="8" fillId="3" borderId="6" xfId="0" applyFont="1" applyFill="1" applyBorder="1"/>
    <xf numFmtId="0" fontId="1" fillId="3" borderId="0" xfId="0" applyFont="1" applyFill="1"/>
    <xf numFmtId="164" fontId="9" fillId="3" borderId="0" xfId="0" applyNumberFormat="1" applyFont="1" applyFill="1" applyBorder="1" applyAlignment="1">
      <alignment horizontal="center" vertical="top" wrapText="1"/>
    </xf>
    <xf numFmtId="165" fontId="9" fillId="3" borderId="1" xfId="0" applyNumberFormat="1" applyFont="1" applyFill="1" applyBorder="1" applyAlignment="1">
      <alignment horizontal="center" vertical="top" wrapText="1"/>
    </xf>
    <xf numFmtId="3" fontId="20" fillId="3" borderId="0" xfId="0" applyNumberFormat="1" applyFont="1" applyFill="1" applyBorder="1" applyAlignment="1">
      <alignment horizontal="center" vertical="top" wrapText="1"/>
    </xf>
    <xf numFmtId="0" fontId="11" fillId="0" borderId="18" xfId="0" applyFont="1" applyFill="1" applyBorder="1" applyAlignment="1">
      <alignment horizontal="center"/>
    </xf>
    <xf numFmtId="3" fontId="11" fillId="0" borderId="13" xfId="0" applyNumberFormat="1" applyFont="1" applyFill="1" applyBorder="1" applyAlignment="1">
      <alignment horizontal="center" vertical="top" wrapText="1"/>
    </xf>
    <xf numFmtId="3" fontId="8" fillId="0" borderId="13" xfId="0" applyNumberFormat="1" applyFont="1" applyFill="1" applyBorder="1"/>
    <xf numFmtId="3" fontId="8" fillId="3" borderId="0" xfId="0" applyNumberFormat="1" applyFont="1" applyFill="1" applyBorder="1"/>
    <xf numFmtId="0" fontId="8" fillId="3" borderId="0" xfId="0" applyFont="1" applyFill="1" applyBorder="1" applyAlignment="1"/>
    <xf numFmtId="166" fontId="35" fillId="0" borderId="0" xfId="0" applyNumberFormat="1" applyFont="1"/>
    <xf numFmtId="3" fontId="24" fillId="3" borderId="0" xfId="0" applyNumberFormat="1" applyFont="1" applyFill="1" applyBorder="1" applyAlignment="1">
      <alignment horizontal="center" vertical="top" wrapText="1"/>
    </xf>
    <xf numFmtId="166" fontId="35" fillId="0" borderId="0" xfId="0" applyNumberFormat="1" applyFont="1" applyBorder="1"/>
    <xf numFmtId="0" fontId="36" fillId="0" borderId="0" xfId="0" applyFont="1"/>
    <xf numFmtId="1" fontId="18" fillId="3" borderId="6" xfId="0" applyNumberFormat="1" applyFont="1" applyFill="1" applyBorder="1" applyAlignment="1">
      <alignment horizontal="center" vertical="top" wrapText="1"/>
    </xf>
    <xf numFmtId="1" fontId="18" fillId="0" borderId="6" xfId="0" applyNumberFormat="1" applyFont="1" applyFill="1" applyBorder="1" applyAlignment="1">
      <alignment horizontal="center" vertical="top" wrapText="1"/>
    </xf>
    <xf numFmtId="1" fontId="9" fillId="3" borderId="0" xfId="0" applyNumberFormat="1" applyFont="1" applyFill="1" applyBorder="1" applyAlignment="1">
      <alignment horizontal="center" vertical="top" wrapText="1"/>
    </xf>
    <xf numFmtId="1" fontId="9" fillId="0" borderId="0" xfId="0" applyNumberFormat="1" applyFont="1" applyFill="1" applyBorder="1" applyAlignment="1">
      <alignment horizontal="center" vertical="top" wrapText="1"/>
    </xf>
    <xf numFmtId="3" fontId="9" fillId="3" borderId="0" xfId="0" applyNumberFormat="1" applyFont="1" applyFill="1" applyBorder="1" applyAlignment="1">
      <alignment vertical="top" wrapText="1"/>
    </xf>
    <xf numFmtId="0" fontId="0" fillId="3" borderId="0" xfId="0" applyFill="1" applyAlignment="1">
      <alignment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/>
    <xf numFmtId="164" fontId="9" fillId="0" borderId="1" xfId="0" applyNumberFormat="1" applyFont="1" applyBorder="1" applyAlignment="1">
      <alignment horizontal="center" vertical="top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/>
    <xf numFmtId="0" fontId="27" fillId="3" borderId="0" xfId="0" applyFont="1" applyFill="1" applyBorder="1"/>
    <xf numFmtId="164" fontId="9" fillId="0" borderId="0" xfId="0" applyNumberFormat="1" applyFont="1" applyBorder="1" applyAlignment="1">
      <alignment horizontal="center" vertical="top" wrapText="1"/>
    </xf>
    <xf numFmtId="0" fontId="8" fillId="5" borderId="0" xfId="0" applyFont="1" applyFill="1" applyBorder="1" applyAlignment="1">
      <alignment horizontal="center" vertical="top" wrapText="1"/>
    </xf>
    <xf numFmtId="0" fontId="9" fillId="5" borderId="0" xfId="0" applyFont="1" applyFill="1" applyBorder="1" applyAlignment="1">
      <alignment horizontal="center" vertical="top" wrapText="1"/>
    </xf>
    <xf numFmtId="3" fontId="8" fillId="3" borderId="0" xfId="0" applyNumberFormat="1" applyFont="1" applyFill="1" applyBorder="1" applyAlignment="1">
      <alignment horizontal="left" vertical="top"/>
    </xf>
    <xf numFmtId="0" fontId="2" fillId="3" borderId="0" xfId="0" applyFont="1" applyFill="1" applyBorder="1"/>
    <xf numFmtId="0" fontId="27" fillId="3" borderId="0" xfId="0" applyFont="1" applyFill="1" applyAlignment="1">
      <alignment horizontal="center"/>
    </xf>
    <xf numFmtId="164" fontId="11" fillId="0" borderId="1" xfId="0" applyNumberFormat="1" applyFont="1" applyFill="1" applyBorder="1" applyAlignment="1">
      <alignment horizontal="center" vertical="top" wrapText="1"/>
    </xf>
    <xf numFmtId="164" fontId="8" fillId="0" borderId="7" xfId="0" applyNumberFormat="1" applyFont="1" applyFill="1" applyBorder="1" applyAlignment="1">
      <alignment horizontal="center" vertical="top" wrapText="1"/>
    </xf>
    <xf numFmtId="0" fontId="37" fillId="0" borderId="0" xfId="0" applyFont="1" applyFill="1"/>
    <xf numFmtId="164" fontId="29" fillId="6" borderId="1" xfId="0" applyNumberFormat="1" applyFont="1" applyFill="1" applyBorder="1" applyAlignment="1">
      <alignment horizontal="center"/>
    </xf>
    <xf numFmtId="3" fontId="29" fillId="3" borderId="1" xfId="0" applyNumberFormat="1" applyFont="1" applyFill="1" applyBorder="1" applyAlignment="1">
      <alignment horizontal="center"/>
    </xf>
    <xf numFmtId="3" fontId="29" fillId="0" borderId="1" xfId="0" applyNumberFormat="1" applyFont="1" applyFill="1" applyBorder="1" applyAlignment="1">
      <alignment horizontal="center"/>
    </xf>
    <xf numFmtId="3" fontId="8" fillId="3" borderId="17" xfId="0" applyNumberFormat="1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left"/>
    </xf>
    <xf numFmtId="3" fontId="27" fillId="3" borderId="0" xfId="0" applyNumberFormat="1" applyFont="1" applyFill="1" applyBorder="1" applyAlignment="1">
      <alignment horizontal="center"/>
    </xf>
    <xf numFmtId="3" fontId="8" fillId="3" borderId="0" xfId="0" applyNumberFormat="1" applyFont="1" applyFill="1" applyBorder="1" applyAlignment="1">
      <alignment horizontal="left"/>
    </xf>
    <xf numFmtId="3" fontId="8" fillId="3" borderId="0" xfId="0" applyNumberFormat="1" applyFont="1" applyFill="1" applyBorder="1" applyAlignment="1">
      <alignment horizontal="left" vertical="top" wrapText="1"/>
    </xf>
    <xf numFmtId="3" fontId="11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3" fontId="11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3" fontId="11" fillId="0" borderId="0" xfId="0" applyNumberFormat="1" applyFont="1" applyFill="1" applyBorder="1" applyAlignment="1">
      <alignment horizontal="left"/>
    </xf>
    <xf numFmtId="0" fontId="0" fillId="0" borderId="0" xfId="0" applyAlignment="1">
      <alignment wrapText="1"/>
    </xf>
    <xf numFmtId="3" fontId="11" fillId="0" borderId="0" xfId="0" applyNumberFormat="1" applyFont="1" applyFill="1" applyBorder="1" applyAlignment="1">
      <alignment horizontal="left"/>
    </xf>
    <xf numFmtId="0" fontId="11" fillId="7" borderId="1" xfId="0" applyFont="1" applyFill="1" applyBorder="1" applyAlignment="1">
      <alignment vertical="top" wrapText="1"/>
    </xf>
    <xf numFmtId="3" fontId="18" fillId="5" borderId="6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3" fontId="8" fillId="0" borderId="2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3" fontId="12" fillId="0" borderId="1" xfId="0" applyNumberFormat="1" applyFont="1" applyFill="1" applyBorder="1" applyAlignment="1">
      <alignment horizontal="center" vertical="top" wrapText="1"/>
    </xf>
    <xf numFmtId="3" fontId="11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horizontal="center" wrapText="1"/>
    </xf>
    <xf numFmtId="3" fontId="11" fillId="0" borderId="0" xfId="0" applyNumberFormat="1" applyFont="1" applyFill="1" applyBorder="1" applyAlignment="1">
      <alignment horizontal="left"/>
    </xf>
    <xf numFmtId="3" fontId="8" fillId="0" borderId="0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3" fontId="12" fillId="3" borderId="1" xfId="0" applyNumberFormat="1" applyFont="1" applyFill="1" applyBorder="1" applyAlignment="1">
      <alignment horizontal="center" vertical="top" wrapText="1"/>
    </xf>
    <xf numFmtId="3" fontId="9" fillId="0" borderId="1" xfId="0" applyNumberFormat="1" applyFont="1" applyFill="1" applyBorder="1" applyAlignment="1">
      <alignment horizontal="center" vertical="top" wrapText="1"/>
    </xf>
    <xf numFmtId="3" fontId="21" fillId="0" borderId="1" xfId="0" applyNumberFormat="1" applyFont="1" applyFill="1" applyBorder="1" applyAlignment="1">
      <alignment horizontal="center" vertical="top" wrapText="1"/>
    </xf>
    <xf numFmtId="3" fontId="12" fillId="0" borderId="2" xfId="0" applyNumberFormat="1" applyFont="1" applyFill="1" applyBorder="1" applyAlignment="1">
      <alignment horizontal="left" vertical="top" wrapText="1"/>
    </xf>
    <xf numFmtId="3" fontId="12" fillId="0" borderId="3" xfId="0" applyNumberFormat="1" applyFont="1" applyFill="1" applyBorder="1" applyAlignment="1">
      <alignment horizontal="left" vertical="top" wrapText="1"/>
    </xf>
    <xf numFmtId="3" fontId="12" fillId="0" borderId="4" xfId="0" applyNumberFormat="1" applyFont="1" applyFill="1" applyBorder="1" applyAlignment="1">
      <alignment horizontal="left" vertical="top" wrapText="1"/>
    </xf>
    <xf numFmtId="3" fontId="12" fillId="0" borderId="2" xfId="0" applyNumberFormat="1" applyFont="1" applyFill="1" applyBorder="1" applyAlignment="1">
      <alignment horizontal="center" vertical="top" wrapText="1"/>
    </xf>
    <xf numFmtId="3" fontId="12" fillId="0" borderId="3" xfId="0" applyNumberFormat="1" applyFont="1" applyFill="1" applyBorder="1" applyAlignment="1">
      <alignment horizontal="center" vertical="top" wrapText="1"/>
    </xf>
    <xf numFmtId="3" fontId="12" fillId="0" borderId="4" xfId="0" applyNumberFormat="1" applyFont="1" applyFill="1" applyBorder="1" applyAlignment="1">
      <alignment horizontal="center" vertical="top" wrapText="1"/>
    </xf>
    <xf numFmtId="3" fontId="9" fillId="0" borderId="2" xfId="0" applyNumberFormat="1" applyFont="1" applyFill="1" applyBorder="1" applyAlignment="1">
      <alignment horizontal="center" vertical="top" wrapText="1"/>
    </xf>
    <xf numFmtId="3" fontId="9" fillId="0" borderId="3" xfId="0" applyNumberFormat="1" applyFont="1" applyFill="1" applyBorder="1" applyAlignment="1">
      <alignment horizontal="center" vertical="top" wrapText="1"/>
    </xf>
    <xf numFmtId="3" fontId="9" fillId="0" borderId="4" xfId="0" applyNumberFormat="1" applyFont="1" applyFill="1" applyBorder="1" applyAlignment="1">
      <alignment horizontal="center" vertical="top" wrapText="1"/>
    </xf>
    <xf numFmtId="3" fontId="21" fillId="0" borderId="2" xfId="0" applyNumberFormat="1" applyFont="1" applyFill="1" applyBorder="1" applyAlignment="1">
      <alignment horizontal="center" vertical="top" wrapText="1"/>
    </xf>
    <xf numFmtId="3" fontId="21" fillId="0" borderId="3" xfId="0" applyNumberFormat="1" applyFont="1" applyFill="1" applyBorder="1" applyAlignment="1">
      <alignment horizontal="center" vertical="top" wrapText="1"/>
    </xf>
    <xf numFmtId="3" fontId="21" fillId="0" borderId="4" xfId="0" applyNumberFormat="1" applyFont="1" applyFill="1" applyBorder="1" applyAlignment="1">
      <alignment horizontal="center" vertical="top" wrapText="1"/>
    </xf>
    <xf numFmtId="0" fontId="0" fillId="0" borderId="0" xfId="0" applyFont="1" applyFill="1" applyBorder="1"/>
    <xf numFmtId="164" fontId="12" fillId="0" borderId="0" xfId="0" applyNumberFormat="1" applyFont="1" applyBorder="1" applyAlignment="1">
      <alignment horizontal="center" vertical="top" wrapText="1"/>
    </xf>
    <xf numFmtId="0" fontId="8" fillId="0" borderId="11" xfId="0" applyFont="1" applyFill="1" applyBorder="1" applyAlignment="1">
      <alignment vertical="top" wrapText="1"/>
    </xf>
    <xf numFmtId="0" fontId="16" fillId="0" borderId="0" xfId="0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10"/>
  <sheetViews>
    <sheetView workbookViewId="0">
      <selection activeCell="C4" sqref="C1:C1048576"/>
    </sheetView>
  </sheetViews>
  <sheetFormatPr baseColWidth="10" defaultRowHeight="15"/>
  <cols>
    <col min="1" max="1" width="7" customWidth="1"/>
    <col min="2" max="2" width="38.5703125" customWidth="1"/>
    <col min="3" max="4" width="11.28515625" customWidth="1"/>
    <col min="5" max="5" width="11.85546875" customWidth="1"/>
    <col min="6" max="6" width="12.85546875" bestFit="1" customWidth="1"/>
    <col min="7" max="7" width="13.5703125" bestFit="1" customWidth="1"/>
    <col min="8" max="8" width="21.7109375" customWidth="1"/>
    <col min="9" max="9" width="9.7109375" customWidth="1"/>
    <col min="10" max="10" width="9.140625" customWidth="1"/>
    <col min="11" max="11" width="13.85546875" bestFit="1" customWidth="1"/>
    <col min="15" max="15" width="3" customWidth="1"/>
  </cols>
  <sheetData>
    <row r="1" spans="1:15" ht="15.75">
      <c r="A1" s="1"/>
      <c r="B1" s="356" t="s">
        <v>0</v>
      </c>
      <c r="C1" s="356"/>
      <c r="D1" s="356"/>
      <c r="E1" s="356"/>
      <c r="F1" s="356"/>
      <c r="G1" s="356"/>
      <c r="H1" s="2"/>
      <c r="I1" s="2"/>
      <c r="J1" s="2"/>
      <c r="K1" s="2"/>
      <c r="L1" s="2"/>
      <c r="M1" s="2"/>
      <c r="N1" s="3"/>
      <c r="O1" s="3"/>
    </row>
    <row r="2" spans="1:15" ht="15.75">
      <c r="A2" s="1"/>
      <c r="B2" s="356" t="s">
        <v>289</v>
      </c>
      <c r="C2" s="356"/>
      <c r="D2" s="356"/>
      <c r="E2" s="356"/>
      <c r="F2" s="356"/>
      <c r="G2" s="356"/>
      <c r="H2" s="2"/>
      <c r="I2" s="2"/>
      <c r="J2" s="2"/>
      <c r="K2" s="2"/>
      <c r="L2" s="2"/>
      <c r="M2" s="2"/>
      <c r="N2" s="3"/>
      <c r="O2" s="3"/>
    </row>
    <row r="3" spans="1:15" ht="15.75">
      <c r="A3" s="1"/>
      <c r="B3" s="357"/>
      <c r="C3" s="357"/>
      <c r="D3" s="357"/>
      <c r="E3" s="357"/>
      <c r="F3" s="357"/>
      <c r="G3" s="357"/>
      <c r="H3" s="4"/>
      <c r="I3" s="4"/>
      <c r="J3" s="4"/>
      <c r="K3" s="4"/>
      <c r="L3" s="4"/>
      <c r="M3" s="4"/>
      <c r="N3" s="3"/>
      <c r="O3" s="3"/>
    </row>
    <row r="4" spans="1:15" ht="18">
      <c r="A4" s="1"/>
      <c r="B4" s="5" t="s">
        <v>2</v>
      </c>
      <c r="C4" s="6"/>
      <c r="D4" s="6"/>
      <c r="E4" s="7"/>
      <c r="F4" s="8"/>
      <c r="G4" s="9"/>
      <c r="H4" s="9"/>
      <c r="I4" s="9"/>
      <c r="J4" s="9"/>
      <c r="K4" s="9"/>
      <c r="L4" s="8"/>
      <c r="M4" s="8"/>
      <c r="N4" s="10"/>
      <c r="O4" s="10"/>
    </row>
    <row r="5" spans="1:15" ht="38.25">
      <c r="A5" s="11"/>
      <c r="B5" s="12" t="s">
        <v>3</v>
      </c>
      <c r="C5" s="12" t="s">
        <v>4</v>
      </c>
      <c r="D5" s="13" t="s">
        <v>5</v>
      </c>
      <c r="E5" s="12" t="s">
        <v>6</v>
      </c>
      <c r="F5" s="14" t="s">
        <v>7</v>
      </c>
      <c r="G5" s="12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358" t="s">
        <v>13</v>
      </c>
      <c r="M5" s="359"/>
      <c r="N5" s="359"/>
      <c r="O5" s="360"/>
    </row>
    <row r="6" spans="1:15" ht="15.75" thickBot="1">
      <c r="A6" s="11"/>
      <c r="B6" s="16"/>
      <c r="C6" s="16"/>
      <c r="D6" s="16" t="s">
        <v>14</v>
      </c>
      <c r="E6" s="16"/>
      <c r="F6" s="16"/>
      <c r="G6" s="16"/>
      <c r="H6" s="16"/>
      <c r="I6" s="16"/>
      <c r="J6" s="16"/>
      <c r="K6" s="16"/>
      <c r="L6" s="16"/>
      <c r="M6" s="16"/>
      <c r="N6" s="3"/>
      <c r="O6" s="3"/>
    </row>
    <row r="7" spans="1:15" ht="15.75" thickBot="1">
      <c r="A7" s="18"/>
      <c r="B7" s="19" t="s">
        <v>15</v>
      </c>
      <c r="C7" s="16"/>
      <c r="D7" s="20"/>
      <c r="E7" s="20"/>
      <c r="F7" s="20"/>
      <c r="G7" s="20"/>
      <c r="H7" s="20"/>
      <c r="I7" s="20"/>
      <c r="J7" s="20"/>
      <c r="K7" s="20"/>
      <c r="L7" s="20"/>
      <c r="M7" s="20"/>
      <c r="N7" s="3"/>
      <c r="O7" s="21"/>
    </row>
    <row r="8" spans="1:15">
      <c r="A8" s="22">
        <v>1</v>
      </c>
      <c r="B8" s="23" t="s">
        <v>16</v>
      </c>
      <c r="C8" s="24">
        <v>210000</v>
      </c>
      <c r="D8" s="25">
        <v>0</v>
      </c>
      <c r="E8" s="24">
        <v>210000</v>
      </c>
      <c r="F8" s="24">
        <v>21000</v>
      </c>
      <c r="G8" s="26">
        <v>189000</v>
      </c>
      <c r="H8" s="25">
        <v>875</v>
      </c>
      <c r="I8" s="25">
        <v>0</v>
      </c>
      <c r="J8" s="25">
        <v>0</v>
      </c>
      <c r="K8" s="26">
        <v>188125</v>
      </c>
      <c r="L8" s="361"/>
      <c r="M8" s="361"/>
      <c r="N8" s="361"/>
      <c r="O8" s="361"/>
    </row>
    <row r="9" spans="1:15" ht="15.75" thickBot="1">
      <c r="A9" s="11"/>
      <c r="B9" s="27"/>
      <c r="C9" s="28"/>
      <c r="D9" s="29"/>
      <c r="E9" s="30"/>
      <c r="F9" s="30"/>
      <c r="G9" s="29"/>
      <c r="H9" s="29"/>
      <c r="I9" s="29"/>
      <c r="J9" s="29"/>
      <c r="K9" s="29"/>
      <c r="L9" s="30"/>
      <c r="M9" s="30"/>
      <c r="N9" s="3"/>
    </row>
    <row r="10" spans="1:15" ht="15.75" thickBot="1">
      <c r="A10" s="11"/>
      <c r="B10" s="19" t="s">
        <v>17</v>
      </c>
      <c r="C10" s="31"/>
      <c r="D10" s="32"/>
      <c r="E10" s="33"/>
      <c r="F10" s="34"/>
      <c r="G10" s="32"/>
      <c r="H10" s="32"/>
      <c r="I10" s="32"/>
      <c r="J10" s="32"/>
      <c r="K10" s="32"/>
      <c r="L10" s="34"/>
      <c r="M10" s="34"/>
      <c r="N10" s="3"/>
    </row>
    <row r="11" spans="1:15">
      <c r="A11" s="35">
        <v>2</v>
      </c>
      <c r="B11" s="36" t="s">
        <v>18</v>
      </c>
      <c r="C11" s="37">
        <v>215000</v>
      </c>
      <c r="D11" s="25">
        <v>0</v>
      </c>
      <c r="E11" s="24">
        <v>215000</v>
      </c>
      <c r="F11" s="24">
        <v>21500</v>
      </c>
      <c r="G11" s="26">
        <v>193500</v>
      </c>
      <c r="H11" s="25">
        <v>0</v>
      </c>
      <c r="I11" s="25">
        <v>0</v>
      </c>
      <c r="J11" s="25">
        <v>0</v>
      </c>
      <c r="K11" s="26">
        <v>193500</v>
      </c>
      <c r="L11" s="361"/>
      <c r="M11" s="361"/>
      <c r="N11" s="361"/>
      <c r="O11" s="361"/>
    </row>
    <row r="12" spans="1:15" ht="15.75" thickBot="1">
      <c r="A12" s="11"/>
      <c r="B12" s="38"/>
      <c r="C12" s="40"/>
      <c r="D12" s="41"/>
      <c r="E12" s="40"/>
      <c r="F12" s="40"/>
      <c r="G12" s="41"/>
      <c r="H12" s="41"/>
      <c r="I12" s="41"/>
      <c r="J12" s="41"/>
      <c r="K12" s="41"/>
      <c r="L12" s="40"/>
      <c r="M12" s="40"/>
      <c r="N12" s="3"/>
    </row>
    <row r="13" spans="1:15" ht="15.75" thickBot="1">
      <c r="A13" s="11"/>
      <c r="B13" s="42" t="s">
        <v>19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3"/>
    </row>
    <row r="14" spans="1:15" ht="15" customHeight="1">
      <c r="A14" s="44">
        <v>3</v>
      </c>
      <c r="B14" s="36" t="s">
        <v>20</v>
      </c>
      <c r="C14" s="24">
        <v>215000</v>
      </c>
      <c r="D14" s="25">
        <v>0</v>
      </c>
      <c r="E14" s="24">
        <v>215000</v>
      </c>
      <c r="F14" s="24">
        <v>21500</v>
      </c>
      <c r="G14" s="26">
        <v>193500</v>
      </c>
      <c r="H14" s="25">
        <v>895.83333333333337</v>
      </c>
      <c r="I14" s="25">
        <v>0</v>
      </c>
      <c r="J14" s="25">
        <v>0</v>
      </c>
      <c r="K14" s="26">
        <v>192604.16666666666</v>
      </c>
      <c r="L14" s="361" t="s">
        <v>290</v>
      </c>
      <c r="M14" s="361"/>
      <c r="N14" s="361"/>
      <c r="O14" s="361"/>
    </row>
    <row r="15" spans="1:15" ht="15.75" thickBot="1">
      <c r="A15" s="11"/>
      <c r="B15" s="46"/>
      <c r="C15" s="40"/>
      <c r="D15" s="41"/>
      <c r="E15" s="40"/>
      <c r="F15" s="40"/>
      <c r="G15" s="41"/>
      <c r="H15" s="41"/>
      <c r="I15" s="41"/>
      <c r="J15" s="41"/>
      <c r="K15" s="41"/>
      <c r="L15" s="40"/>
      <c r="M15" s="40"/>
      <c r="N15" s="3"/>
    </row>
    <row r="16" spans="1:15" ht="15.75" thickBot="1">
      <c r="A16" s="11"/>
      <c r="B16" s="42" t="s">
        <v>22</v>
      </c>
      <c r="C16" s="40"/>
      <c r="D16" s="41"/>
      <c r="E16" s="40"/>
      <c r="F16" s="40"/>
      <c r="G16" s="41"/>
      <c r="H16" s="41"/>
      <c r="I16" s="41"/>
      <c r="J16" s="41"/>
      <c r="K16" s="41"/>
      <c r="L16" s="40"/>
      <c r="M16" s="40"/>
      <c r="N16" s="3"/>
    </row>
    <row r="17" spans="1:15">
      <c r="A17" s="35">
        <v>4</v>
      </c>
      <c r="B17" s="36" t="s">
        <v>23</v>
      </c>
      <c r="C17" s="24">
        <v>334000</v>
      </c>
      <c r="D17" s="25">
        <v>0</v>
      </c>
      <c r="E17" s="24">
        <v>334000</v>
      </c>
      <c r="F17" s="24">
        <v>33400</v>
      </c>
      <c r="G17" s="26">
        <v>300600</v>
      </c>
      <c r="H17" s="25">
        <v>0</v>
      </c>
      <c r="I17" s="25">
        <v>1000</v>
      </c>
      <c r="J17" s="25">
        <v>0</v>
      </c>
      <c r="K17" s="26">
        <v>299600</v>
      </c>
      <c r="L17" s="361"/>
      <c r="M17" s="361"/>
      <c r="N17" s="361"/>
      <c r="O17" s="361"/>
    </row>
    <row r="18" spans="1:15">
      <c r="A18" s="35">
        <v>5</v>
      </c>
      <c r="B18" s="47" t="s">
        <v>24</v>
      </c>
      <c r="C18" s="24">
        <v>334000</v>
      </c>
      <c r="D18" s="25">
        <v>0</v>
      </c>
      <c r="E18" s="24">
        <v>334000</v>
      </c>
      <c r="F18" s="24">
        <v>33400</v>
      </c>
      <c r="G18" s="26">
        <v>300600</v>
      </c>
      <c r="H18" s="25">
        <v>0</v>
      </c>
      <c r="I18" s="25">
        <v>1000</v>
      </c>
      <c r="J18" s="25">
        <v>0</v>
      </c>
      <c r="K18" s="26">
        <v>299600</v>
      </c>
      <c r="L18" s="361"/>
      <c r="M18" s="361"/>
      <c r="N18" s="361"/>
      <c r="O18" s="361"/>
    </row>
    <row r="19" spans="1:15" ht="15.75" thickBot="1">
      <c r="A19" s="11"/>
      <c r="B19" s="46"/>
      <c r="C19" s="39"/>
      <c r="D19" s="41"/>
      <c r="E19" s="40"/>
      <c r="F19" s="40"/>
      <c r="G19" s="41"/>
      <c r="H19" s="41"/>
      <c r="I19" s="41"/>
      <c r="J19" s="41"/>
      <c r="K19" s="41"/>
      <c r="L19" s="40"/>
      <c r="M19" s="40"/>
      <c r="N19" s="3"/>
    </row>
    <row r="20" spans="1:15" ht="15.75" thickBot="1">
      <c r="A20" s="11"/>
      <c r="B20" s="19" t="s">
        <v>25</v>
      </c>
      <c r="C20" s="48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3"/>
    </row>
    <row r="21" spans="1:15">
      <c r="A21" s="35">
        <v>6</v>
      </c>
      <c r="B21" s="36" t="s">
        <v>26</v>
      </c>
      <c r="C21" s="24">
        <v>130000</v>
      </c>
      <c r="D21" s="25">
        <v>0</v>
      </c>
      <c r="E21" s="24">
        <v>130000</v>
      </c>
      <c r="F21" s="24">
        <v>13000</v>
      </c>
      <c r="G21" s="26">
        <v>117000</v>
      </c>
      <c r="H21" s="25">
        <v>0</v>
      </c>
      <c r="I21" s="25">
        <v>0</v>
      </c>
      <c r="J21" s="25">
        <v>0</v>
      </c>
      <c r="K21" s="26">
        <v>117000</v>
      </c>
      <c r="L21" s="361"/>
      <c r="M21" s="361"/>
      <c r="N21" s="361"/>
      <c r="O21" s="361"/>
    </row>
    <row r="22" spans="1:15">
      <c r="A22" s="49">
        <v>7</v>
      </c>
      <c r="B22" s="47" t="s">
        <v>27</v>
      </c>
      <c r="C22" s="24">
        <v>215000</v>
      </c>
      <c r="D22" s="25">
        <v>0</v>
      </c>
      <c r="E22" s="24">
        <v>215000</v>
      </c>
      <c r="F22" s="24">
        <v>21500</v>
      </c>
      <c r="G22" s="26">
        <v>193500</v>
      </c>
      <c r="H22" s="25">
        <v>0</v>
      </c>
      <c r="I22" s="25">
        <v>0</v>
      </c>
      <c r="J22" s="25">
        <v>0</v>
      </c>
      <c r="K22" s="26">
        <v>193500</v>
      </c>
      <c r="L22" s="361"/>
      <c r="M22" s="361"/>
      <c r="N22" s="361"/>
      <c r="O22" s="361"/>
    </row>
    <row r="23" spans="1:15" ht="15" customHeight="1">
      <c r="A23" s="35">
        <v>8</v>
      </c>
      <c r="B23" s="47" t="s">
        <v>28</v>
      </c>
      <c r="C23" s="24">
        <v>100000</v>
      </c>
      <c r="D23" s="25">
        <v>0</v>
      </c>
      <c r="E23" s="24">
        <v>100000</v>
      </c>
      <c r="F23" s="24">
        <v>10000</v>
      </c>
      <c r="G23" s="26">
        <v>90000</v>
      </c>
      <c r="H23" s="25">
        <v>0</v>
      </c>
      <c r="I23" s="25">
        <v>0</v>
      </c>
      <c r="J23" s="25">
        <v>0</v>
      </c>
      <c r="K23" s="26">
        <v>90000</v>
      </c>
      <c r="L23" s="361" t="s">
        <v>291</v>
      </c>
      <c r="M23" s="361"/>
      <c r="N23" s="361"/>
      <c r="O23" s="361"/>
    </row>
    <row r="24" spans="1:15" ht="15.75" thickBot="1">
      <c r="A24" s="11"/>
      <c r="B24" s="46"/>
      <c r="C24" s="39"/>
      <c r="D24" s="41"/>
      <c r="E24" s="40"/>
      <c r="F24" s="40"/>
      <c r="G24" s="41"/>
      <c r="H24" s="41"/>
      <c r="I24" s="41"/>
      <c r="J24" s="41"/>
      <c r="K24" s="41"/>
      <c r="L24" s="40"/>
      <c r="M24" s="40"/>
      <c r="N24" s="3"/>
    </row>
    <row r="25" spans="1:15" ht="15.75" thickBot="1">
      <c r="A25" s="18"/>
      <c r="B25" s="19" t="s">
        <v>29</v>
      </c>
      <c r="C25" s="39"/>
      <c r="D25" s="41"/>
      <c r="E25" s="40"/>
      <c r="F25" s="40"/>
      <c r="G25" s="41"/>
      <c r="H25" s="41"/>
      <c r="I25" s="41"/>
      <c r="J25" s="41"/>
      <c r="K25" s="41"/>
      <c r="L25" s="40"/>
      <c r="M25" s="40"/>
      <c r="N25" s="3"/>
    </row>
    <row r="26" spans="1:15">
      <c r="A26" s="50">
        <v>9</v>
      </c>
      <c r="B26" s="36" t="s">
        <v>30</v>
      </c>
      <c r="C26" s="24">
        <v>270000</v>
      </c>
      <c r="D26" s="25">
        <v>0</v>
      </c>
      <c r="E26" s="24">
        <v>270000</v>
      </c>
      <c r="F26" s="24">
        <v>27000</v>
      </c>
      <c r="G26" s="26">
        <v>243000</v>
      </c>
      <c r="H26" s="25">
        <v>0</v>
      </c>
      <c r="I26" s="25">
        <v>0</v>
      </c>
      <c r="J26" s="25">
        <v>0</v>
      </c>
      <c r="K26" s="26">
        <v>243000</v>
      </c>
      <c r="L26" s="361"/>
      <c r="M26" s="361"/>
      <c r="N26" s="361"/>
      <c r="O26" s="361"/>
    </row>
    <row r="27" spans="1:15" ht="15.75" thickBot="1">
      <c r="A27" s="11"/>
      <c r="B27" s="51"/>
      <c r="C27" s="40"/>
      <c r="D27" s="41"/>
      <c r="E27" s="40"/>
      <c r="F27" s="40"/>
      <c r="G27" s="41"/>
      <c r="H27" s="41"/>
      <c r="I27" s="41"/>
      <c r="J27" s="41"/>
      <c r="K27" s="41"/>
      <c r="L27" s="40"/>
      <c r="M27" s="40"/>
      <c r="N27" s="3"/>
    </row>
    <row r="28" spans="1:15" ht="15.75" thickBot="1">
      <c r="A28" s="11"/>
      <c r="B28" s="19" t="s">
        <v>31</v>
      </c>
      <c r="C28" s="52"/>
      <c r="D28" s="43"/>
      <c r="E28" s="52"/>
      <c r="F28" s="52"/>
      <c r="G28" s="52"/>
      <c r="H28" s="43"/>
      <c r="I28" s="43"/>
      <c r="J28" s="43"/>
      <c r="K28" s="43"/>
      <c r="L28" s="43"/>
      <c r="M28" s="43"/>
      <c r="N28" s="3"/>
    </row>
    <row r="29" spans="1:15" ht="15" customHeight="1">
      <c r="A29" s="35">
        <v>10</v>
      </c>
      <c r="B29" s="36" t="s">
        <v>32</v>
      </c>
      <c r="C29" s="53">
        <v>310000</v>
      </c>
      <c r="D29" s="25">
        <v>51666.666666666672</v>
      </c>
      <c r="E29" s="24">
        <v>258333.33333333331</v>
      </c>
      <c r="F29" s="24">
        <v>25833.333333333332</v>
      </c>
      <c r="G29" s="26">
        <v>232499.99999999997</v>
      </c>
      <c r="H29" s="25">
        <v>3875</v>
      </c>
      <c r="I29" s="25">
        <v>0</v>
      </c>
      <c r="J29" s="25">
        <v>0</v>
      </c>
      <c r="K29" s="26">
        <v>228624.99999999997</v>
      </c>
      <c r="L29" s="361" t="s">
        <v>292</v>
      </c>
      <c r="M29" s="361"/>
      <c r="N29" s="361"/>
      <c r="O29" s="361"/>
    </row>
    <row r="30" spans="1:15">
      <c r="A30" s="35">
        <v>11</v>
      </c>
      <c r="B30" s="54" t="s">
        <v>33</v>
      </c>
      <c r="C30" s="24">
        <v>210000</v>
      </c>
      <c r="D30" s="25">
        <v>0</v>
      </c>
      <c r="E30" s="24">
        <v>210000</v>
      </c>
      <c r="F30" s="24">
        <v>21000</v>
      </c>
      <c r="G30" s="26">
        <v>189000</v>
      </c>
      <c r="H30" s="25">
        <v>0</v>
      </c>
      <c r="I30" s="25">
        <v>0</v>
      </c>
      <c r="J30" s="25">
        <v>0</v>
      </c>
      <c r="K30" s="26">
        <v>189000</v>
      </c>
      <c r="L30" s="361"/>
      <c r="M30" s="361"/>
      <c r="N30" s="361"/>
      <c r="O30" s="361"/>
    </row>
    <row r="31" spans="1:15" ht="15.75" thickBot="1">
      <c r="A31" s="11"/>
      <c r="B31" s="38"/>
      <c r="C31" s="39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3"/>
    </row>
    <row r="32" spans="1:15" ht="15.75" thickBot="1">
      <c r="A32" s="11"/>
      <c r="B32" s="208" t="s">
        <v>34</v>
      </c>
      <c r="C32" s="58">
        <v>2543000</v>
      </c>
      <c r="D32" s="58">
        <v>51666.666666666672</v>
      </c>
      <c r="E32" s="58">
        <v>2491333.3333333335</v>
      </c>
      <c r="F32" s="58">
        <v>249133.33333333334</v>
      </c>
      <c r="G32" s="58">
        <v>2242200</v>
      </c>
      <c r="H32" s="58">
        <v>5645.8333333333339</v>
      </c>
      <c r="I32" s="58">
        <v>2000</v>
      </c>
      <c r="J32" s="58">
        <v>0</v>
      </c>
      <c r="K32" s="58">
        <v>2234554.1666666665</v>
      </c>
      <c r="L32" s="55"/>
      <c r="M32" s="55"/>
      <c r="N32" s="3"/>
    </row>
    <row r="33" spans="1:15" ht="15.75" thickBot="1">
      <c r="A33" s="11"/>
      <c r="B33" s="46"/>
      <c r="C33" s="39"/>
      <c r="D33" s="41"/>
      <c r="E33" s="40"/>
      <c r="F33" s="40"/>
      <c r="G33" s="41"/>
      <c r="H33" s="41"/>
      <c r="I33" s="41"/>
      <c r="J33" s="41"/>
      <c r="K33" s="41"/>
      <c r="L33" s="40"/>
      <c r="M33" s="40"/>
    </row>
    <row r="34" spans="1:15" ht="15.75" thickBot="1">
      <c r="A34" s="11"/>
      <c r="B34" s="19" t="s">
        <v>35</v>
      </c>
      <c r="C34" s="39"/>
      <c r="D34" s="41"/>
      <c r="E34" s="40"/>
      <c r="F34" s="40"/>
      <c r="G34" s="41"/>
      <c r="H34" s="41"/>
      <c r="I34" s="41"/>
      <c r="J34" s="41"/>
      <c r="K34" s="41"/>
      <c r="L34" s="40"/>
      <c r="M34" s="40"/>
    </row>
    <row r="35" spans="1:15">
      <c r="A35" s="35">
        <v>12</v>
      </c>
      <c r="B35" s="36" t="s">
        <v>36</v>
      </c>
      <c r="C35" s="37">
        <v>130000</v>
      </c>
      <c r="D35" s="25">
        <v>0</v>
      </c>
      <c r="E35" s="24">
        <v>130000</v>
      </c>
      <c r="F35" s="24">
        <v>13000</v>
      </c>
      <c r="G35" s="26">
        <v>117000</v>
      </c>
      <c r="H35" s="25">
        <v>0</v>
      </c>
      <c r="I35" s="25">
        <v>0</v>
      </c>
      <c r="J35" s="25">
        <v>0</v>
      </c>
      <c r="K35" s="26">
        <v>117000</v>
      </c>
      <c r="L35" s="361"/>
      <c r="M35" s="361"/>
      <c r="N35" s="361"/>
      <c r="O35" s="361"/>
    </row>
    <row r="36" spans="1:15">
      <c r="A36" s="35">
        <v>13</v>
      </c>
      <c r="B36" s="54" t="s">
        <v>37</v>
      </c>
      <c r="C36" s="24">
        <v>120000</v>
      </c>
      <c r="D36" s="25">
        <v>0</v>
      </c>
      <c r="E36" s="24">
        <v>120000</v>
      </c>
      <c r="F36" s="24">
        <v>12000</v>
      </c>
      <c r="G36" s="26">
        <v>108000</v>
      </c>
      <c r="H36" s="25">
        <v>0</v>
      </c>
      <c r="I36" s="25">
        <v>1000</v>
      </c>
      <c r="J36" s="25">
        <v>0</v>
      </c>
      <c r="K36" s="26">
        <v>107000</v>
      </c>
      <c r="L36" s="361"/>
      <c r="M36" s="361"/>
      <c r="N36" s="361"/>
      <c r="O36" s="361"/>
    </row>
    <row r="37" spans="1:15">
      <c r="A37" s="35">
        <v>14</v>
      </c>
      <c r="B37" s="47" t="s">
        <v>38</v>
      </c>
      <c r="C37" s="24">
        <v>230000</v>
      </c>
      <c r="D37" s="25">
        <v>0</v>
      </c>
      <c r="E37" s="24">
        <v>230000</v>
      </c>
      <c r="F37" s="24">
        <v>23000</v>
      </c>
      <c r="G37" s="26">
        <v>207000</v>
      </c>
      <c r="H37" s="25">
        <v>958.33333333333337</v>
      </c>
      <c r="I37" s="25">
        <v>0</v>
      </c>
      <c r="J37" s="25">
        <v>0</v>
      </c>
      <c r="K37" s="26">
        <v>206041.66666666666</v>
      </c>
      <c r="L37" s="361"/>
      <c r="M37" s="361"/>
      <c r="N37" s="361"/>
      <c r="O37" s="361"/>
    </row>
    <row r="38" spans="1:15">
      <c r="A38" s="35">
        <v>15</v>
      </c>
      <c r="B38" s="47" t="s">
        <v>39</v>
      </c>
      <c r="C38" s="24">
        <v>100000</v>
      </c>
      <c r="D38" s="25">
        <v>0</v>
      </c>
      <c r="E38" s="24">
        <v>100000</v>
      </c>
      <c r="F38" s="24">
        <v>10000</v>
      </c>
      <c r="G38" s="26">
        <v>90000</v>
      </c>
      <c r="H38" s="25">
        <v>416.66666666666669</v>
      </c>
      <c r="I38" s="25">
        <v>0</v>
      </c>
      <c r="J38" s="25">
        <v>0</v>
      </c>
      <c r="K38" s="26">
        <v>89583.333333333328</v>
      </c>
      <c r="L38" s="361"/>
      <c r="M38" s="361"/>
      <c r="N38" s="361"/>
      <c r="O38" s="361"/>
    </row>
    <row r="39" spans="1:15" ht="15.75" thickBot="1">
      <c r="A39" s="11"/>
      <c r="B39" s="46"/>
      <c r="C39" s="40"/>
      <c r="D39" s="41"/>
      <c r="E39" s="40"/>
      <c r="F39" s="40"/>
      <c r="G39" s="41"/>
      <c r="H39" s="41"/>
      <c r="I39" s="41"/>
      <c r="J39" s="41"/>
      <c r="K39" s="41"/>
      <c r="L39" s="40"/>
      <c r="M39" s="40"/>
    </row>
    <row r="40" spans="1:15" ht="15.75" thickBot="1">
      <c r="A40" s="11"/>
      <c r="B40" s="19" t="s">
        <v>40</v>
      </c>
      <c r="C40" s="60"/>
      <c r="D40" s="41"/>
      <c r="E40" s="60"/>
      <c r="F40" s="60"/>
      <c r="G40" s="61"/>
      <c r="H40" s="41"/>
      <c r="I40" s="41"/>
      <c r="J40" s="41"/>
      <c r="K40" s="41"/>
      <c r="L40" s="40"/>
      <c r="M40" s="40"/>
    </row>
    <row r="41" spans="1:15">
      <c r="A41" s="35">
        <v>16</v>
      </c>
      <c r="B41" s="36" t="s">
        <v>41</v>
      </c>
      <c r="C41" s="53">
        <v>210000</v>
      </c>
      <c r="D41" s="25">
        <v>0</v>
      </c>
      <c r="E41" s="24">
        <v>210000</v>
      </c>
      <c r="F41" s="24">
        <v>21000</v>
      </c>
      <c r="G41" s="26">
        <v>189000</v>
      </c>
      <c r="H41" s="25">
        <v>1750</v>
      </c>
      <c r="I41" s="25">
        <v>0</v>
      </c>
      <c r="J41" s="25">
        <v>0</v>
      </c>
      <c r="K41" s="26">
        <v>187250</v>
      </c>
      <c r="L41" s="361"/>
      <c r="M41" s="361"/>
      <c r="N41" s="361"/>
      <c r="O41" s="361"/>
    </row>
    <row r="42" spans="1:15" ht="15.75" thickBot="1">
      <c r="A42" s="11"/>
      <c r="B42" s="46"/>
      <c r="C42" s="40"/>
      <c r="D42" s="41"/>
      <c r="E42" s="40"/>
      <c r="F42" s="40"/>
      <c r="G42" s="41"/>
      <c r="H42" s="41"/>
      <c r="I42" s="41"/>
      <c r="J42" s="41"/>
      <c r="K42" s="41"/>
      <c r="L42" s="40"/>
      <c r="M42" s="40"/>
    </row>
    <row r="43" spans="1:15" ht="15.75" thickBot="1">
      <c r="A43" s="11"/>
      <c r="B43" s="42" t="s">
        <v>42</v>
      </c>
      <c r="C43" s="60"/>
      <c r="D43" s="41"/>
      <c r="E43" s="60"/>
      <c r="F43" s="60"/>
      <c r="G43" s="61"/>
      <c r="H43" s="41"/>
      <c r="I43" s="41"/>
      <c r="J43" s="41"/>
      <c r="K43" s="41"/>
      <c r="L43" s="40"/>
      <c r="M43" s="40"/>
    </row>
    <row r="44" spans="1:15">
      <c r="A44" s="35">
        <v>17</v>
      </c>
      <c r="B44" s="36" t="s">
        <v>43</v>
      </c>
      <c r="C44" s="63">
        <v>350000</v>
      </c>
      <c r="D44" s="25">
        <v>0</v>
      </c>
      <c r="E44" s="24">
        <v>350000</v>
      </c>
      <c r="F44" s="24">
        <v>35000</v>
      </c>
      <c r="G44" s="26">
        <v>315000</v>
      </c>
      <c r="H44" s="25">
        <v>0</v>
      </c>
      <c r="I44" s="25">
        <v>1000</v>
      </c>
      <c r="J44" s="25">
        <v>0</v>
      </c>
      <c r="K44" s="26">
        <v>314000</v>
      </c>
      <c r="L44" s="361"/>
      <c r="M44" s="361"/>
      <c r="N44" s="361"/>
      <c r="O44" s="361"/>
    </row>
    <row r="45" spans="1:15" ht="15.75" thickBot="1">
      <c r="A45" s="11"/>
      <c r="B45" s="64"/>
      <c r="C45" s="40"/>
      <c r="D45" s="41"/>
      <c r="E45" s="40"/>
      <c r="F45" s="40"/>
      <c r="G45" s="41"/>
      <c r="H45" s="41"/>
      <c r="I45" s="41"/>
      <c r="J45" s="41"/>
      <c r="K45" s="41"/>
      <c r="L45" s="40"/>
      <c r="M45" s="40"/>
    </row>
    <row r="46" spans="1:15" ht="15.75" thickBot="1">
      <c r="A46" s="11"/>
      <c r="B46" s="65" t="s">
        <v>44</v>
      </c>
      <c r="C46" s="60"/>
      <c r="D46" s="41"/>
      <c r="E46" s="60"/>
      <c r="F46" s="60"/>
      <c r="G46" s="61"/>
      <c r="H46" s="41"/>
      <c r="I46" s="41"/>
      <c r="J46" s="41"/>
      <c r="K46" s="41"/>
      <c r="L46" s="40"/>
      <c r="M46" s="40"/>
    </row>
    <row r="47" spans="1:15">
      <c r="A47" s="35">
        <v>18</v>
      </c>
      <c r="B47" s="66" t="s">
        <v>45</v>
      </c>
      <c r="C47" s="37">
        <v>555556</v>
      </c>
      <c r="D47" s="25">
        <v>0</v>
      </c>
      <c r="E47" s="24">
        <v>555556</v>
      </c>
      <c r="F47" s="24">
        <v>55555.600000000006</v>
      </c>
      <c r="G47" s="26">
        <v>500000.4</v>
      </c>
      <c r="H47" s="25">
        <v>0</v>
      </c>
      <c r="I47" s="25">
        <v>1000</v>
      </c>
      <c r="J47" s="25">
        <v>0</v>
      </c>
      <c r="K47" s="26">
        <v>499000.4</v>
      </c>
      <c r="L47" s="361"/>
      <c r="M47" s="361"/>
      <c r="N47" s="361"/>
      <c r="O47" s="361"/>
    </row>
    <row r="48" spans="1:15" ht="15.75" thickBot="1">
      <c r="A48" s="11"/>
      <c r="B48" s="46"/>
      <c r="C48" s="40"/>
      <c r="D48" s="41"/>
      <c r="E48" s="40"/>
      <c r="F48" s="40"/>
      <c r="G48" s="41"/>
      <c r="H48" s="41"/>
      <c r="I48" s="41"/>
      <c r="J48" s="41"/>
      <c r="K48" s="41"/>
      <c r="L48" s="40"/>
      <c r="M48" s="40"/>
    </row>
    <row r="49" spans="1:15" ht="15.75" thickBot="1">
      <c r="A49" s="11"/>
      <c r="B49" s="19" t="s">
        <v>46</v>
      </c>
      <c r="C49" s="40"/>
      <c r="D49" s="41"/>
      <c r="E49" s="40"/>
      <c r="F49" s="40"/>
      <c r="G49" s="41"/>
      <c r="H49" s="41"/>
      <c r="I49" s="41"/>
      <c r="J49" s="41"/>
      <c r="K49" s="41"/>
      <c r="L49" s="40"/>
      <c r="M49" s="40"/>
    </row>
    <row r="50" spans="1:15">
      <c r="A50" s="44">
        <v>19</v>
      </c>
      <c r="B50" s="36" t="s">
        <v>47</v>
      </c>
      <c r="C50" s="37">
        <v>470000</v>
      </c>
      <c r="D50" s="25">
        <v>0</v>
      </c>
      <c r="E50" s="24">
        <v>470000</v>
      </c>
      <c r="F50" s="24">
        <v>47000</v>
      </c>
      <c r="G50" s="26">
        <v>423000</v>
      </c>
      <c r="H50" s="25">
        <v>0</v>
      </c>
      <c r="I50" s="25">
        <v>0</v>
      </c>
      <c r="J50" s="25">
        <v>0</v>
      </c>
      <c r="K50" s="26">
        <v>423000</v>
      </c>
      <c r="L50" s="361"/>
      <c r="M50" s="361"/>
      <c r="N50" s="361"/>
      <c r="O50" s="361"/>
    </row>
    <row r="51" spans="1:15">
      <c r="A51" s="44">
        <v>20</v>
      </c>
      <c r="B51" s="47" t="s">
        <v>48</v>
      </c>
      <c r="C51" s="24">
        <v>210000</v>
      </c>
      <c r="D51" s="25">
        <v>0</v>
      </c>
      <c r="E51" s="24">
        <v>210000</v>
      </c>
      <c r="F51" s="24">
        <v>21000</v>
      </c>
      <c r="G51" s="26">
        <v>189000</v>
      </c>
      <c r="H51" s="25">
        <v>0</v>
      </c>
      <c r="I51" s="25">
        <v>0</v>
      </c>
      <c r="J51" s="25">
        <v>0</v>
      </c>
      <c r="K51" s="26">
        <v>189000</v>
      </c>
      <c r="L51" s="361"/>
      <c r="M51" s="361"/>
      <c r="N51" s="361"/>
      <c r="O51" s="361"/>
    </row>
    <row r="52" spans="1:15" ht="15" customHeight="1">
      <c r="A52" s="35">
        <v>21</v>
      </c>
      <c r="B52" s="47" t="s">
        <v>49</v>
      </c>
      <c r="C52" s="24">
        <v>166667</v>
      </c>
      <c r="D52" s="25">
        <v>72222.366666666669</v>
      </c>
      <c r="E52" s="24">
        <v>94444.633333333331</v>
      </c>
      <c r="F52" s="24">
        <v>9444.4633333333331</v>
      </c>
      <c r="G52" s="26">
        <v>85000.17</v>
      </c>
      <c r="H52" s="25">
        <v>0</v>
      </c>
      <c r="I52" s="25">
        <v>0</v>
      </c>
      <c r="J52" s="25">
        <v>0</v>
      </c>
      <c r="K52" s="26">
        <v>85000.17</v>
      </c>
      <c r="L52" s="361" t="s">
        <v>293</v>
      </c>
      <c r="M52" s="361"/>
      <c r="N52" s="361"/>
      <c r="O52" s="361"/>
    </row>
    <row r="53" spans="1:15" ht="15" customHeight="1">
      <c r="A53" s="35">
        <v>22</v>
      </c>
      <c r="B53" s="47" t="s">
        <v>50</v>
      </c>
      <c r="C53" s="24">
        <v>166667</v>
      </c>
      <c r="D53" s="25">
        <v>72222.366666666669</v>
      </c>
      <c r="E53" s="24">
        <v>94444.633333333331</v>
      </c>
      <c r="F53" s="24">
        <v>9444.4633333333331</v>
      </c>
      <c r="G53" s="26">
        <v>85000.17</v>
      </c>
      <c r="H53" s="25">
        <v>0</v>
      </c>
      <c r="I53" s="25">
        <v>0</v>
      </c>
      <c r="J53" s="25">
        <v>0</v>
      </c>
      <c r="K53" s="26">
        <v>85000.17</v>
      </c>
      <c r="L53" s="361" t="s">
        <v>293</v>
      </c>
      <c r="M53" s="361"/>
      <c r="N53" s="361"/>
      <c r="O53" s="361"/>
    </row>
    <row r="54" spans="1:15" ht="15.75" thickBot="1">
      <c r="A54" s="11"/>
      <c r="B54" s="46"/>
      <c r="C54" s="39"/>
      <c r="D54" s="41"/>
      <c r="E54" s="40"/>
      <c r="F54" s="40"/>
      <c r="G54" s="41"/>
      <c r="H54" s="41"/>
      <c r="I54" s="41"/>
      <c r="J54" s="41"/>
      <c r="K54" s="41"/>
      <c r="L54" s="40"/>
      <c r="M54" s="40"/>
    </row>
    <row r="55" spans="1:15" ht="15.75" thickBot="1">
      <c r="A55" s="11"/>
      <c r="B55" s="19" t="s">
        <v>51</v>
      </c>
      <c r="C55" s="39"/>
      <c r="D55" s="41"/>
      <c r="E55" s="40"/>
      <c r="F55" s="40"/>
      <c r="G55" s="41"/>
      <c r="H55" s="41"/>
      <c r="I55" s="41"/>
      <c r="J55" s="41"/>
      <c r="K55" s="41"/>
      <c r="L55" s="40"/>
      <c r="M55" s="40"/>
    </row>
    <row r="56" spans="1:15">
      <c r="A56" s="35">
        <v>23</v>
      </c>
      <c r="B56" s="23" t="s">
        <v>52</v>
      </c>
      <c r="C56" s="24">
        <v>240000</v>
      </c>
      <c r="D56" s="25">
        <v>0</v>
      </c>
      <c r="E56" s="24">
        <v>240000</v>
      </c>
      <c r="F56" s="24">
        <v>24000</v>
      </c>
      <c r="G56" s="26">
        <v>216000</v>
      </c>
      <c r="H56" s="25">
        <v>2000</v>
      </c>
      <c r="I56" s="25">
        <v>0</v>
      </c>
      <c r="J56" s="25">
        <v>0</v>
      </c>
      <c r="K56" s="26">
        <v>214000</v>
      </c>
      <c r="L56" s="361"/>
      <c r="M56" s="361"/>
      <c r="N56" s="361"/>
      <c r="O56" s="361"/>
    </row>
    <row r="57" spans="1:15">
      <c r="A57" s="35">
        <v>24</v>
      </c>
      <c r="B57" s="47" t="s">
        <v>53</v>
      </c>
      <c r="C57" s="24">
        <v>210000</v>
      </c>
      <c r="D57" s="25">
        <v>0</v>
      </c>
      <c r="E57" s="24">
        <v>210000</v>
      </c>
      <c r="F57" s="24">
        <v>21000</v>
      </c>
      <c r="G57" s="26">
        <v>189000</v>
      </c>
      <c r="H57" s="25">
        <v>875</v>
      </c>
      <c r="I57" s="25">
        <v>0</v>
      </c>
      <c r="J57" s="25">
        <v>0</v>
      </c>
      <c r="K57" s="26">
        <v>188125</v>
      </c>
      <c r="L57" s="361"/>
      <c r="M57" s="361"/>
      <c r="N57" s="361"/>
      <c r="O57" s="361"/>
    </row>
    <row r="58" spans="1:15">
      <c r="A58" s="35">
        <v>25</v>
      </c>
      <c r="B58" s="47" t="s">
        <v>54</v>
      </c>
      <c r="C58" s="24">
        <v>500000</v>
      </c>
      <c r="D58" s="25">
        <v>0</v>
      </c>
      <c r="E58" s="24">
        <v>500000</v>
      </c>
      <c r="F58" s="24">
        <v>50000</v>
      </c>
      <c r="G58" s="25">
        <v>450000</v>
      </c>
      <c r="H58" s="25">
        <v>0</v>
      </c>
      <c r="I58" s="25">
        <v>0</v>
      </c>
      <c r="J58" s="25">
        <v>0</v>
      </c>
      <c r="K58" s="25">
        <v>450000</v>
      </c>
      <c r="L58" s="361"/>
      <c r="M58" s="361"/>
      <c r="N58" s="361"/>
      <c r="O58" s="361"/>
    </row>
    <row r="59" spans="1:15" ht="15.75" thickBot="1">
      <c r="A59" s="11"/>
      <c r="B59" s="46"/>
      <c r="C59" s="34"/>
      <c r="D59" s="32"/>
      <c r="E59" s="34"/>
      <c r="F59" s="34"/>
      <c r="G59" s="32"/>
      <c r="H59" s="32"/>
      <c r="I59" s="32"/>
      <c r="J59" s="32"/>
      <c r="K59" s="32"/>
      <c r="L59" s="34"/>
      <c r="M59" s="34"/>
    </row>
    <row r="60" spans="1:15" ht="15.75" thickBot="1">
      <c r="A60" s="11"/>
      <c r="B60" s="19" t="s">
        <v>56</v>
      </c>
      <c r="C60" s="34"/>
      <c r="D60" s="32"/>
      <c r="E60" s="34"/>
      <c r="F60" s="34"/>
      <c r="G60" s="32"/>
      <c r="H60" s="32"/>
      <c r="I60" s="32"/>
      <c r="J60" s="32"/>
      <c r="K60" s="32"/>
      <c r="L60" s="34"/>
      <c r="M60" s="34"/>
      <c r="N60" s="51"/>
      <c r="O60" s="51"/>
    </row>
    <row r="61" spans="1:15">
      <c r="A61" s="35">
        <v>26</v>
      </c>
      <c r="B61" s="36" t="s">
        <v>57</v>
      </c>
      <c r="C61" s="24">
        <v>470000</v>
      </c>
      <c r="D61" s="25">
        <v>0</v>
      </c>
      <c r="E61" s="24">
        <v>470000</v>
      </c>
      <c r="F61" s="24">
        <v>47000</v>
      </c>
      <c r="G61" s="26">
        <v>423000</v>
      </c>
      <c r="H61" s="25">
        <v>5875</v>
      </c>
      <c r="I61" s="25">
        <v>0</v>
      </c>
      <c r="J61" s="25">
        <v>0</v>
      </c>
      <c r="K61" s="26">
        <v>417125</v>
      </c>
      <c r="L61" s="361"/>
      <c r="M61" s="361"/>
      <c r="N61" s="361"/>
      <c r="O61" s="361"/>
    </row>
    <row r="62" spans="1:15">
      <c r="A62" s="35">
        <v>27</v>
      </c>
      <c r="B62" s="67" t="s">
        <v>58</v>
      </c>
      <c r="C62" s="24">
        <v>430000</v>
      </c>
      <c r="D62" s="25">
        <v>0</v>
      </c>
      <c r="E62" s="24">
        <v>430000</v>
      </c>
      <c r="F62" s="24">
        <v>43000</v>
      </c>
      <c r="G62" s="26">
        <v>387000</v>
      </c>
      <c r="H62" s="25">
        <v>0</v>
      </c>
      <c r="I62" s="25">
        <v>0</v>
      </c>
      <c r="J62" s="25">
        <v>0</v>
      </c>
      <c r="K62" s="26">
        <v>387000</v>
      </c>
      <c r="L62" s="361"/>
      <c r="M62" s="361"/>
      <c r="N62" s="361"/>
      <c r="O62" s="361"/>
    </row>
    <row r="63" spans="1:15" ht="15" customHeight="1">
      <c r="A63" s="35">
        <v>28</v>
      </c>
      <c r="B63" s="68" t="s">
        <v>59</v>
      </c>
      <c r="C63" s="24">
        <v>230000</v>
      </c>
      <c r="D63" s="25">
        <v>53666.666666666672</v>
      </c>
      <c r="E63" s="24">
        <v>176333.33333333331</v>
      </c>
      <c r="F63" s="24">
        <v>17633.333333333332</v>
      </c>
      <c r="G63" s="26">
        <v>158699.99999999997</v>
      </c>
      <c r="H63" s="25">
        <v>0</v>
      </c>
      <c r="I63" s="25">
        <v>0</v>
      </c>
      <c r="J63" s="25">
        <v>0</v>
      </c>
      <c r="K63" s="26">
        <v>158699.99999999997</v>
      </c>
      <c r="L63" s="361" t="s">
        <v>294</v>
      </c>
      <c r="M63" s="361"/>
      <c r="N63" s="361"/>
      <c r="O63" s="361"/>
    </row>
    <row r="64" spans="1:15">
      <c r="A64" s="35">
        <v>29</v>
      </c>
      <c r="B64" s="47" t="s">
        <v>60</v>
      </c>
      <c r="C64" s="24">
        <v>310000</v>
      </c>
      <c r="D64" s="25">
        <v>0</v>
      </c>
      <c r="E64" s="24">
        <v>310000</v>
      </c>
      <c r="F64" s="24">
        <v>31000</v>
      </c>
      <c r="G64" s="26">
        <v>279000</v>
      </c>
      <c r="H64" s="25">
        <v>0</v>
      </c>
      <c r="I64" s="25">
        <v>0</v>
      </c>
      <c r="J64" s="25">
        <v>0</v>
      </c>
      <c r="K64" s="26">
        <v>279000</v>
      </c>
      <c r="L64" s="361"/>
      <c r="M64" s="361"/>
      <c r="N64" s="361"/>
      <c r="O64" s="361"/>
    </row>
    <row r="65" spans="1:15">
      <c r="A65" s="35">
        <v>30</v>
      </c>
      <c r="B65" s="47" t="s">
        <v>295</v>
      </c>
      <c r="C65" s="24">
        <v>220000</v>
      </c>
      <c r="D65" s="25">
        <v>0</v>
      </c>
      <c r="E65" s="24">
        <v>220000</v>
      </c>
      <c r="F65" s="24">
        <v>22000</v>
      </c>
      <c r="G65" s="26">
        <v>198000</v>
      </c>
      <c r="H65" s="25">
        <v>0</v>
      </c>
      <c r="I65" s="25">
        <v>0</v>
      </c>
      <c r="J65" s="25">
        <v>0</v>
      </c>
      <c r="K65" s="26">
        <v>198000</v>
      </c>
      <c r="L65" s="361"/>
      <c r="M65" s="361"/>
      <c r="N65" s="361"/>
      <c r="O65" s="361"/>
    </row>
    <row r="66" spans="1:15" ht="15" customHeight="1">
      <c r="A66" s="35">
        <v>31</v>
      </c>
      <c r="B66" s="47" t="s">
        <v>62</v>
      </c>
      <c r="C66" s="24">
        <v>210000</v>
      </c>
      <c r="D66" s="25">
        <v>17500</v>
      </c>
      <c r="E66" s="24">
        <v>192500</v>
      </c>
      <c r="F66" s="24">
        <v>19250</v>
      </c>
      <c r="G66" s="25">
        <v>173250</v>
      </c>
      <c r="H66" s="25">
        <v>2625</v>
      </c>
      <c r="I66" s="25">
        <v>0</v>
      </c>
      <c r="J66" s="25">
        <v>0</v>
      </c>
      <c r="K66" s="25">
        <v>170625</v>
      </c>
      <c r="L66" s="361" t="s">
        <v>296</v>
      </c>
      <c r="M66" s="361"/>
      <c r="N66" s="361"/>
      <c r="O66" s="361"/>
    </row>
    <row r="67" spans="1:15">
      <c r="A67" s="35">
        <v>32</v>
      </c>
      <c r="B67" s="47" t="s">
        <v>63</v>
      </c>
      <c r="C67" s="24">
        <v>222222</v>
      </c>
      <c r="D67" s="25">
        <v>0</v>
      </c>
      <c r="E67" s="24">
        <v>222222</v>
      </c>
      <c r="F67" s="24">
        <v>22222.2</v>
      </c>
      <c r="G67" s="26">
        <v>199999.8</v>
      </c>
      <c r="H67" s="25">
        <v>0</v>
      </c>
      <c r="I67" s="25">
        <v>0</v>
      </c>
      <c r="J67" s="25">
        <v>0</v>
      </c>
      <c r="K67" s="26">
        <v>199999.8</v>
      </c>
      <c r="L67" s="361"/>
      <c r="M67" s="361"/>
      <c r="N67" s="361"/>
      <c r="O67" s="361"/>
    </row>
    <row r="68" spans="1:15" ht="15.75" thickBot="1">
      <c r="A68" s="11"/>
      <c r="B68" s="46"/>
      <c r="C68" s="39"/>
      <c r="D68" s="41"/>
      <c r="E68" s="40"/>
      <c r="F68" s="40"/>
      <c r="G68" s="41"/>
      <c r="H68" s="41"/>
      <c r="I68" s="41"/>
      <c r="J68" s="41"/>
      <c r="K68" s="41"/>
      <c r="L68" s="40"/>
      <c r="M68" s="40"/>
    </row>
    <row r="69" spans="1:15" ht="15.75" thickBot="1">
      <c r="A69" s="11"/>
      <c r="B69" s="208" t="s">
        <v>34</v>
      </c>
      <c r="C69" s="58">
        <v>5751112</v>
      </c>
      <c r="D69" s="58">
        <v>215611.40000000002</v>
      </c>
      <c r="E69" s="58">
        <v>5535500.5999999996</v>
      </c>
      <c r="F69" s="58">
        <v>553550.05999999994</v>
      </c>
      <c r="G69" s="58">
        <v>4981950</v>
      </c>
      <c r="H69" s="58">
        <v>14500</v>
      </c>
      <c r="I69" s="58">
        <v>3000</v>
      </c>
      <c r="J69" s="58">
        <v>0</v>
      </c>
      <c r="K69" s="58">
        <v>4964450</v>
      </c>
      <c r="L69" s="40"/>
      <c r="M69" s="40"/>
    </row>
    <row r="70" spans="1:15" ht="15.75" thickBot="1">
      <c r="A70" s="11"/>
      <c r="B70" s="46"/>
      <c r="C70" s="39"/>
      <c r="D70" s="41"/>
      <c r="E70" s="40"/>
      <c r="F70" s="40"/>
      <c r="G70" s="41"/>
      <c r="H70" s="41"/>
      <c r="I70" s="41"/>
      <c r="J70" s="41"/>
      <c r="K70" s="41"/>
      <c r="L70" s="40"/>
      <c r="M70" s="40"/>
    </row>
    <row r="71" spans="1:15" ht="15.75" thickBot="1">
      <c r="A71" s="11"/>
      <c r="B71" s="19" t="s">
        <v>65</v>
      </c>
      <c r="C71" s="39"/>
      <c r="D71" s="41"/>
      <c r="E71" s="40"/>
      <c r="F71" s="40"/>
      <c r="G71" s="41"/>
      <c r="H71" s="41"/>
      <c r="I71" s="41"/>
      <c r="J71" s="41"/>
      <c r="K71" s="41"/>
      <c r="L71" s="40"/>
      <c r="M71" s="40"/>
    </row>
    <row r="72" spans="1:15">
      <c r="A72" s="71">
        <v>33</v>
      </c>
      <c r="B72" s="36" t="s">
        <v>66</v>
      </c>
      <c r="C72" s="37">
        <v>210000</v>
      </c>
      <c r="D72" s="25">
        <v>0</v>
      </c>
      <c r="E72" s="24">
        <v>210000</v>
      </c>
      <c r="F72" s="24">
        <v>21000</v>
      </c>
      <c r="G72" s="26">
        <v>189000</v>
      </c>
      <c r="H72" s="25">
        <v>875</v>
      </c>
      <c r="I72" s="25">
        <v>0</v>
      </c>
      <c r="J72" s="25">
        <v>0</v>
      </c>
      <c r="K72" s="26">
        <v>188125</v>
      </c>
      <c r="L72" s="361"/>
      <c r="M72" s="361"/>
      <c r="N72" s="361"/>
      <c r="O72" s="361"/>
    </row>
    <row r="73" spans="1:15" ht="15" customHeight="1">
      <c r="A73" s="35">
        <v>34</v>
      </c>
      <c r="B73" s="47" t="s">
        <v>67</v>
      </c>
      <c r="C73" s="24">
        <v>333333</v>
      </c>
      <c r="D73" s="25">
        <v>0</v>
      </c>
      <c r="E73" s="24">
        <v>333333</v>
      </c>
      <c r="F73" s="24">
        <v>33333.300000000003</v>
      </c>
      <c r="G73" s="26">
        <v>299999.7</v>
      </c>
      <c r="H73" s="25">
        <v>0</v>
      </c>
      <c r="I73" s="25">
        <v>0</v>
      </c>
      <c r="J73" s="25">
        <v>0</v>
      </c>
      <c r="K73" s="26">
        <v>299999.7</v>
      </c>
      <c r="L73" s="361" t="s">
        <v>297</v>
      </c>
      <c r="M73" s="361"/>
      <c r="N73" s="361"/>
      <c r="O73" s="361"/>
    </row>
    <row r="74" spans="1:15" ht="15.75" thickBot="1">
      <c r="A74" s="11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</row>
    <row r="75" spans="1:15" ht="15.75" thickBot="1">
      <c r="A75" s="11"/>
      <c r="B75" s="42" t="s">
        <v>68</v>
      </c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</row>
    <row r="76" spans="1:15">
      <c r="A76" s="35">
        <v>35</v>
      </c>
      <c r="B76" s="36" t="s">
        <v>69</v>
      </c>
      <c r="C76" s="24">
        <v>320000</v>
      </c>
      <c r="D76" s="25">
        <v>0</v>
      </c>
      <c r="E76" s="24">
        <v>320000</v>
      </c>
      <c r="F76" s="24">
        <v>32000</v>
      </c>
      <c r="G76" s="26">
        <v>288000</v>
      </c>
      <c r="H76" s="25">
        <v>0</v>
      </c>
      <c r="I76" s="25">
        <v>0</v>
      </c>
      <c r="J76" s="25">
        <v>0</v>
      </c>
      <c r="K76" s="26">
        <v>288000</v>
      </c>
      <c r="L76" s="361"/>
      <c r="M76" s="361"/>
      <c r="N76" s="361"/>
      <c r="O76" s="361"/>
    </row>
    <row r="77" spans="1:15">
      <c r="A77" s="35">
        <v>36</v>
      </c>
      <c r="B77" s="47" t="s">
        <v>70</v>
      </c>
      <c r="C77" s="24">
        <v>240000</v>
      </c>
      <c r="D77" s="25">
        <v>0</v>
      </c>
      <c r="E77" s="24">
        <v>240000</v>
      </c>
      <c r="F77" s="24">
        <v>24000</v>
      </c>
      <c r="G77" s="26">
        <v>216000</v>
      </c>
      <c r="H77" s="25">
        <v>0</v>
      </c>
      <c r="I77" s="25">
        <v>0</v>
      </c>
      <c r="J77" s="25">
        <v>0</v>
      </c>
      <c r="K77" s="26">
        <v>216000</v>
      </c>
      <c r="L77" s="361"/>
      <c r="M77" s="361"/>
      <c r="N77" s="361"/>
      <c r="O77" s="361"/>
    </row>
    <row r="78" spans="1:15">
      <c r="A78" s="35">
        <v>37</v>
      </c>
      <c r="B78" s="47" t="s">
        <v>71</v>
      </c>
      <c r="C78" s="24">
        <v>160000</v>
      </c>
      <c r="D78" s="25">
        <v>0</v>
      </c>
      <c r="E78" s="24">
        <v>160000</v>
      </c>
      <c r="F78" s="24">
        <v>16000</v>
      </c>
      <c r="G78" s="26">
        <v>144000</v>
      </c>
      <c r="H78" s="25">
        <v>0</v>
      </c>
      <c r="I78" s="25">
        <v>0</v>
      </c>
      <c r="J78" s="25">
        <v>0</v>
      </c>
      <c r="K78" s="26">
        <v>144000</v>
      </c>
      <c r="L78" s="361"/>
      <c r="M78" s="361"/>
      <c r="N78" s="361"/>
      <c r="O78" s="361"/>
    </row>
    <row r="79" spans="1:15" ht="15.75" thickBot="1">
      <c r="A79" s="11"/>
      <c r="B79" s="46"/>
      <c r="C79" s="40"/>
      <c r="D79" s="41"/>
      <c r="E79" s="40"/>
      <c r="F79" s="40"/>
      <c r="G79" s="41"/>
      <c r="H79" s="41"/>
      <c r="I79" s="41"/>
      <c r="J79" s="41"/>
      <c r="K79" s="41"/>
      <c r="L79" s="40"/>
      <c r="M79" s="40"/>
    </row>
    <row r="80" spans="1:15" ht="15.75" thickBot="1">
      <c r="A80" s="11"/>
      <c r="B80" s="19" t="s">
        <v>72</v>
      </c>
      <c r="C80" s="40"/>
      <c r="D80" s="41"/>
      <c r="E80" s="40"/>
      <c r="F80" s="40"/>
      <c r="G80" s="41"/>
      <c r="H80" s="41"/>
      <c r="I80" s="41"/>
      <c r="J80" s="41"/>
      <c r="K80" s="41"/>
      <c r="L80" s="40"/>
      <c r="M80" s="40"/>
    </row>
    <row r="81" spans="1:15">
      <c r="A81" s="35">
        <v>38</v>
      </c>
      <c r="B81" s="36" t="s">
        <v>73</v>
      </c>
      <c r="C81" s="37">
        <v>280000</v>
      </c>
      <c r="D81" s="25">
        <v>0</v>
      </c>
      <c r="E81" s="24">
        <v>280000</v>
      </c>
      <c r="F81" s="24">
        <v>28000</v>
      </c>
      <c r="G81" s="26">
        <v>252000</v>
      </c>
      <c r="H81" s="25">
        <v>0</v>
      </c>
      <c r="I81" s="25">
        <v>1000</v>
      </c>
      <c r="J81" s="25">
        <v>0</v>
      </c>
      <c r="K81" s="26">
        <v>251000</v>
      </c>
      <c r="L81" s="361"/>
      <c r="M81" s="361"/>
      <c r="N81" s="361"/>
      <c r="O81" s="361"/>
    </row>
    <row r="82" spans="1:15">
      <c r="A82" s="35">
        <v>39</v>
      </c>
      <c r="B82" s="47" t="s">
        <v>74</v>
      </c>
      <c r="C82" s="24">
        <v>215000</v>
      </c>
      <c r="D82" s="25">
        <v>0</v>
      </c>
      <c r="E82" s="24">
        <v>215000</v>
      </c>
      <c r="F82" s="24">
        <v>21500</v>
      </c>
      <c r="G82" s="26">
        <v>193500</v>
      </c>
      <c r="H82" s="25">
        <v>895.83333333333337</v>
      </c>
      <c r="I82" s="25">
        <v>1000</v>
      </c>
      <c r="J82" s="25">
        <v>0</v>
      </c>
      <c r="K82" s="26">
        <v>191604.16666666666</v>
      </c>
      <c r="L82" s="361"/>
      <c r="M82" s="361"/>
      <c r="N82" s="361"/>
      <c r="O82" s="361"/>
    </row>
    <row r="83" spans="1:15">
      <c r="A83" s="35">
        <v>40</v>
      </c>
      <c r="B83" s="47" t="s">
        <v>75</v>
      </c>
      <c r="C83" s="72">
        <v>130000</v>
      </c>
      <c r="D83" s="25">
        <v>0</v>
      </c>
      <c r="E83" s="24">
        <v>130000</v>
      </c>
      <c r="F83" s="24">
        <v>13000</v>
      </c>
      <c r="G83" s="26">
        <v>117000</v>
      </c>
      <c r="H83" s="25">
        <v>0</v>
      </c>
      <c r="I83" s="25">
        <v>0</v>
      </c>
      <c r="J83" s="25">
        <v>0</v>
      </c>
      <c r="K83" s="26">
        <v>117000</v>
      </c>
      <c r="L83" s="361"/>
      <c r="M83" s="361"/>
      <c r="N83" s="361"/>
      <c r="O83" s="361"/>
    </row>
    <row r="84" spans="1:15" ht="15.75" thickBot="1">
      <c r="A84" s="73"/>
      <c r="D84" s="74"/>
      <c r="G84" s="74"/>
      <c r="H84" s="74"/>
      <c r="I84" s="74"/>
      <c r="J84" s="74"/>
      <c r="K84" s="74"/>
    </row>
    <row r="85" spans="1:15" ht="15.75" thickBot="1">
      <c r="A85" s="73"/>
      <c r="B85" s="76" t="s">
        <v>76</v>
      </c>
      <c r="D85" s="74"/>
      <c r="G85" s="74"/>
      <c r="H85" s="74"/>
      <c r="I85" s="74"/>
      <c r="J85" s="74"/>
      <c r="K85" s="74"/>
    </row>
    <row r="86" spans="1:15">
      <c r="A86" s="35">
        <v>41</v>
      </c>
      <c r="B86" s="36" t="s">
        <v>77</v>
      </c>
      <c r="C86" s="37">
        <v>220000</v>
      </c>
      <c r="D86" s="25">
        <v>0</v>
      </c>
      <c r="E86" s="24">
        <v>220000</v>
      </c>
      <c r="F86" s="24">
        <v>22000</v>
      </c>
      <c r="G86" s="26">
        <v>198000</v>
      </c>
      <c r="H86" s="25">
        <v>0</v>
      </c>
      <c r="I86" s="25">
        <v>0</v>
      </c>
      <c r="J86" s="25">
        <v>0</v>
      </c>
      <c r="K86" s="26">
        <v>198000</v>
      </c>
      <c r="L86" s="361"/>
      <c r="M86" s="361"/>
      <c r="N86" s="361"/>
      <c r="O86" s="361"/>
    </row>
    <row r="87" spans="1:15" ht="15.75" thickBot="1">
      <c r="A87" s="73"/>
      <c r="D87" s="74"/>
      <c r="G87" s="74"/>
      <c r="H87" s="74"/>
      <c r="I87" s="74"/>
      <c r="J87" s="74"/>
      <c r="K87" s="74"/>
    </row>
    <row r="88" spans="1:15" ht="15.75" thickBot="1">
      <c r="A88" s="11"/>
      <c r="B88" s="42" t="s">
        <v>78</v>
      </c>
      <c r="C88" s="40"/>
      <c r="D88" s="41"/>
      <c r="E88" s="40"/>
      <c r="F88" s="40"/>
      <c r="G88" s="41"/>
      <c r="H88" s="41"/>
      <c r="I88" s="41"/>
      <c r="J88" s="41"/>
      <c r="K88" s="41"/>
      <c r="L88" s="40"/>
      <c r="M88" s="40"/>
    </row>
    <row r="89" spans="1:15">
      <c r="A89" s="44">
        <v>42</v>
      </c>
      <c r="B89" s="36" t="s">
        <v>79</v>
      </c>
      <c r="C89" s="24">
        <v>230000</v>
      </c>
      <c r="D89" s="25">
        <v>0</v>
      </c>
      <c r="E89" s="24">
        <v>230000</v>
      </c>
      <c r="F89" s="24">
        <v>23000</v>
      </c>
      <c r="G89" s="26">
        <v>207000</v>
      </c>
      <c r="H89" s="25">
        <v>5750</v>
      </c>
      <c r="I89" s="25">
        <v>1000</v>
      </c>
      <c r="J89" s="25">
        <v>0</v>
      </c>
      <c r="K89" s="26">
        <v>200250</v>
      </c>
      <c r="L89" s="361"/>
      <c r="M89" s="361"/>
      <c r="N89" s="361"/>
      <c r="O89" s="361"/>
    </row>
    <row r="90" spans="1:15">
      <c r="A90" s="35">
        <v>43</v>
      </c>
      <c r="B90" s="54" t="s">
        <v>80</v>
      </c>
      <c r="C90" s="24">
        <v>215000</v>
      </c>
      <c r="D90" s="25">
        <v>0</v>
      </c>
      <c r="E90" s="24">
        <v>215000</v>
      </c>
      <c r="F90" s="24">
        <v>21500</v>
      </c>
      <c r="G90" s="26">
        <v>193500</v>
      </c>
      <c r="H90" s="25">
        <v>0</v>
      </c>
      <c r="I90" s="25">
        <v>0</v>
      </c>
      <c r="J90" s="25">
        <v>0</v>
      </c>
      <c r="K90" s="26">
        <v>193500</v>
      </c>
      <c r="L90" s="361"/>
      <c r="M90" s="361"/>
      <c r="N90" s="361"/>
      <c r="O90" s="361"/>
    </row>
    <row r="91" spans="1:15">
      <c r="A91" s="35">
        <v>44</v>
      </c>
      <c r="B91" s="54" t="s">
        <v>81</v>
      </c>
      <c r="C91" s="24">
        <v>100000</v>
      </c>
      <c r="D91" s="25">
        <v>0</v>
      </c>
      <c r="E91" s="24">
        <v>100000</v>
      </c>
      <c r="F91" s="24">
        <v>10000</v>
      </c>
      <c r="G91" s="26">
        <v>90000</v>
      </c>
      <c r="H91" s="25">
        <v>0</v>
      </c>
      <c r="I91" s="25">
        <v>0</v>
      </c>
      <c r="J91" s="25">
        <v>0</v>
      </c>
      <c r="K91" s="26">
        <v>90000</v>
      </c>
      <c r="L91" s="361"/>
      <c r="M91" s="361"/>
      <c r="N91" s="361"/>
      <c r="O91" s="361"/>
    </row>
    <row r="92" spans="1:15" ht="15.75" thickBot="1">
      <c r="A92" s="11"/>
      <c r="B92" s="46"/>
      <c r="C92" s="78"/>
      <c r="D92" s="70"/>
      <c r="E92" s="69"/>
      <c r="F92" s="69"/>
      <c r="G92" s="70"/>
      <c r="H92" s="70"/>
      <c r="I92" s="70"/>
      <c r="J92" s="70"/>
      <c r="K92" s="70"/>
      <c r="L92" s="40"/>
      <c r="M92" s="40"/>
      <c r="N92" s="40"/>
      <c r="O92" s="40"/>
    </row>
    <row r="93" spans="1:15" ht="15.75" thickBot="1">
      <c r="B93" s="42" t="s">
        <v>82</v>
      </c>
      <c r="C93" s="62"/>
      <c r="D93" s="41"/>
      <c r="E93" s="60"/>
      <c r="F93" s="60"/>
      <c r="G93" s="61"/>
      <c r="H93" s="41"/>
      <c r="I93" s="41"/>
      <c r="J93" s="41"/>
      <c r="K93" s="41"/>
      <c r="L93" s="40"/>
      <c r="M93" s="40"/>
    </row>
    <row r="94" spans="1:15">
      <c r="A94" s="35">
        <v>45</v>
      </c>
      <c r="B94" s="36" t="s">
        <v>83</v>
      </c>
      <c r="C94" s="63">
        <v>300000</v>
      </c>
      <c r="D94" s="25">
        <v>0</v>
      </c>
      <c r="E94" s="24">
        <v>300000</v>
      </c>
      <c r="F94" s="24">
        <v>30000</v>
      </c>
      <c r="G94" s="26">
        <v>270000</v>
      </c>
      <c r="H94" s="25">
        <v>0</v>
      </c>
      <c r="I94" s="25">
        <v>1000</v>
      </c>
      <c r="J94" s="25">
        <v>0</v>
      </c>
      <c r="K94" s="26">
        <v>269000</v>
      </c>
      <c r="L94" s="361"/>
      <c r="M94" s="361"/>
      <c r="N94" s="361"/>
      <c r="O94" s="361"/>
    </row>
    <row r="95" spans="1:15" ht="15.75" thickBot="1">
      <c r="A95" s="35"/>
      <c r="B95" s="46"/>
      <c r="C95" s="40"/>
      <c r="D95" s="41"/>
      <c r="E95" s="40"/>
      <c r="F95" s="40"/>
      <c r="G95" s="41"/>
      <c r="H95" s="41"/>
      <c r="I95" s="41"/>
      <c r="J95" s="41"/>
      <c r="K95" s="41"/>
    </row>
    <row r="96" spans="1:15" ht="15.75" thickBot="1">
      <c r="A96" s="11"/>
      <c r="B96" s="42" t="s">
        <v>84</v>
      </c>
      <c r="C96" s="60"/>
      <c r="D96" s="41"/>
      <c r="E96" s="60"/>
      <c r="F96" s="60"/>
      <c r="G96" s="61"/>
      <c r="H96" s="41"/>
      <c r="I96" s="41"/>
      <c r="J96" s="41"/>
      <c r="K96" s="41"/>
      <c r="L96" s="40"/>
      <c r="M96" s="40"/>
    </row>
    <row r="97" spans="1:15">
      <c r="A97" s="79">
        <v>46</v>
      </c>
      <c r="B97" s="36" t="s">
        <v>85</v>
      </c>
      <c r="C97" s="63">
        <v>740000</v>
      </c>
      <c r="D97" s="25">
        <v>0</v>
      </c>
      <c r="E97" s="24">
        <v>740000</v>
      </c>
      <c r="F97" s="24">
        <v>74000</v>
      </c>
      <c r="G97" s="26">
        <v>666000</v>
      </c>
      <c r="H97" s="25">
        <v>0</v>
      </c>
      <c r="I97" s="25">
        <v>1000</v>
      </c>
      <c r="J97" s="25">
        <v>0</v>
      </c>
      <c r="K97" s="26">
        <v>665000</v>
      </c>
      <c r="L97" s="361"/>
      <c r="M97" s="361"/>
      <c r="N97" s="361"/>
      <c r="O97" s="361"/>
    </row>
    <row r="98" spans="1:15" ht="15.75" thickBot="1">
      <c r="B98" s="46"/>
      <c r="C98" s="39"/>
      <c r="D98" s="70"/>
      <c r="E98" s="69"/>
      <c r="F98" s="69"/>
      <c r="G98" s="70"/>
      <c r="H98" s="70"/>
      <c r="I98" s="70"/>
      <c r="J98" s="70"/>
      <c r="K98" s="70"/>
    </row>
    <row r="99" spans="1:15" ht="15.75" thickBot="1">
      <c r="A99" s="80"/>
      <c r="B99" s="208" t="s">
        <v>34</v>
      </c>
      <c r="C99" s="58">
        <v>3693333</v>
      </c>
      <c r="D99" s="58">
        <v>0</v>
      </c>
      <c r="E99" s="58">
        <v>3693333</v>
      </c>
      <c r="F99" s="58">
        <v>369333.3</v>
      </c>
      <c r="G99" s="58">
        <v>3323999.7</v>
      </c>
      <c r="H99" s="58">
        <v>7520.8333333333339</v>
      </c>
      <c r="I99" s="58">
        <v>5000</v>
      </c>
      <c r="J99" s="58">
        <v>0</v>
      </c>
      <c r="K99" s="58">
        <v>3311478.8666666667</v>
      </c>
      <c r="L99" s="40"/>
      <c r="M99" s="40"/>
      <c r="N99" s="40"/>
      <c r="O99" s="40"/>
    </row>
    <row r="100" spans="1:15" ht="15.75" thickBot="1">
      <c r="A100" s="80"/>
      <c r="B100" s="46"/>
      <c r="C100" s="39"/>
      <c r="D100" s="70"/>
      <c r="E100" s="69"/>
      <c r="F100" s="69"/>
      <c r="G100" s="70"/>
      <c r="H100" s="70"/>
      <c r="I100" s="70"/>
      <c r="J100" s="70"/>
      <c r="K100" s="70"/>
      <c r="L100" s="40"/>
      <c r="M100" s="40"/>
      <c r="N100" s="40"/>
      <c r="O100" s="40"/>
    </row>
    <row r="101" spans="1:15" ht="15.75" thickBot="1">
      <c r="A101" s="80"/>
      <c r="B101" s="42" t="s">
        <v>86</v>
      </c>
      <c r="C101" s="39"/>
      <c r="D101" s="41"/>
      <c r="E101" s="40"/>
      <c r="F101" s="40"/>
      <c r="G101" s="41"/>
      <c r="H101" s="41"/>
      <c r="I101" s="41"/>
      <c r="J101" s="41"/>
      <c r="K101" s="41"/>
      <c r="L101" s="40"/>
      <c r="M101" s="40"/>
    </row>
    <row r="102" spans="1:15" ht="15" customHeight="1">
      <c r="A102" s="79">
        <v>47</v>
      </c>
      <c r="B102" s="36" t="s">
        <v>87</v>
      </c>
      <c r="C102" s="24">
        <v>135000</v>
      </c>
      <c r="D102" s="25">
        <v>0</v>
      </c>
      <c r="E102" s="24">
        <v>135000</v>
      </c>
      <c r="F102" s="24">
        <v>13500</v>
      </c>
      <c r="G102" s="25">
        <v>121500</v>
      </c>
      <c r="H102" s="25">
        <v>0</v>
      </c>
      <c r="I102" s="25">
        <v>0</v>
      </c>
      <c r="J102" s="25">
        <v>0</v>
      </c>
      <c r="K102" s="25">
        <v>121500</v>
      </c>
      <c r="L102" s="368" t="s">
        <v>298</v>
      </c>
      <c r="M102" s="368"/>
      <c r="N102" s="368"/>
      <c r="O102" s="368"/>
    </row>
    <row r="103" spans="1:15">
      <c r="A103" s="79">
        <v>48</v>
      </c>
      <c r="B103" s="47" t="s">
        <v>88</v>
      </c>
      <c r="C103" s="24">
        <v>350000</v>
      </c>
      <c r="D103" s="25">
        <v>0</v>
      </c>
      <c r="E103" s="24">
        <v>350000</v>
      </c>
      <c r="F103" s="24">
        <v>35000</v>
      </c>
      <c r="G103" s="26">
        <v>315000</v>
      </c>
      <c r="H103" s="25">
        <v>0</v>
      </c>
      <c r="I103" s="25">
        <v>0</v>
      </c>
      <c r="J103" s="25">
        <v>0</v>
      </c>
      <c r="K103" s="26">
        <v>315000</v>
      </c>
      <c r="L103" s="361"/>
      <c r="M103" s="361"/>
      <c r="N103" s="361"/>
      <c r="O103" s="361"/>
    </row>
    <row r="104" spans="1:15" ht="15" customHeight="1">
      <c r="A104" s="79">
        <v>49</v>
      </c>
      <c r="B104" s="47" t="s">
        <v>89</v>
      </c>
      <c r="C104" s="24">
        <v>210000</v>
      </c>
      <c r="D104" s="25">
        <v>3500</v>
      </c>
      <c r="E104" s="24">
        <v>206500</v>
      </c>
      <c r="F104" s="24">
        <v>20650</v>
      </c>
      <c r="G104" s="26">
        <v>185850</v>
      </c>
      <c r="H104" s="25">
        <v>0</v>
      </c>
      <c r="I104" s="25">
        <v>0</v>
      </c>
      <c r="J104" s="25">
        <v>0</v>
      </c>
      <c r="K104" s="26">
        <v>185850</v>
      </c>
      <c r="L104" s="361" t="s">
        <v>299</v>
      </c>
      <c r="M104" s="361"/>
      <c r="N104" s="361"/>
      <c r="O104" s="361"/>
    </row>
    <row r="105" spans="1:15" ht="15.75" thickBot="1">
      <c r="A105" s="80"/>
      <c r="B105" s="46"/>
      <c r="C105" s="40"/>
      <c r="D105" s="41"/>
      <c r="E105" s="40"/>
      <c r="F105" s="40"/>
      <c r="G105" s="41"/>
      <c r="H105" s="41"/>
      <c r="I105" s="41"/>
      <c r="J105" s="41"/>
      <c r="K105" s="41"/>
      <c r="L105" s="40"/>
      <c r="M105" s="40"/>
    </row>
    <row r="106" spans="1:15" ht="15.75" thickBot="1">
      <c r="A106" s="49"/>
      <c r="B106" s="19" t="s">
        <v>91</v>
      </c>
      <c r="C106" s="60"/>
      <c r="D106" s="41"/>
      <c r="E106" s="60"/>
      <c r="F106" s="60"/>
      <c r="G106" s="61"/>
      <c r="H106" s="41"/>
      <c r="I106" s="41"/>
      <c r="J106" s="41"/>
      <c r="K106" s="41"/>
      <c r="L106" s="40"/>
      <c r="M106" s="40"/>
    </row>
    <row r="107" spans="1:15" ht="15" customHeight="1">
      <c r="A107" s="35">
        <v>50</v>
      </c>
      <c r="B107" s="36" t="s">
        <v>92</v>
      </c>
      <c r="C107" s="24">
        <v>215000</v>
      </c>
      <c r="D107" s="25">
        <v>28666.666666666668</v>
      </c>
      <c r="E107" s="24">
        <v>186333.33333333334</v>
      </c>
      <c r="F107" s="24">
        <v>18633.333333333336</v>
      </c>
      <c r="G107" s="26">
        <v>167700</v>
      </c>
      <c r="H107" s="25">
        <v>0</v>
      </c>
      <c r="I107" s="25">
        <v>1000</v>
      </c>
      <c r="J107" s="25">
        <v>0</v>
      </c>
      <c r="K107" s="26">
        <v>166700</v>
      </c>
      <c r="L107" s="361" t="s">
        <v>292</v>
      </c>
      <c r="M107" s="361"/>
      <c r="N107" s="361"/>
      <c r="O107" s="361"/>
    </row>
    <row r="108" spans="1:15" ht="15.75" thickBot="1">
      <c r="A108" s="11"/>
      <c r="B108" s="46"/>
      <c r="C108" s="40"/>
      <c r="D108" s="41"/>
      <c r="E108" s="40"/>
      <c r="F108" s="40"/>
      <c r="G108" s="41"/>
      <c r="H108" s="41"/>
      <c r="I108" s="41"/>
      <c r="J108" s="41"/>
      <c r="K108" s="41"/>
      <c r="L108" s="40"/>
      <c r="M108" s="40"/>
    </row>
    <row r="109" spans="1:15" ht="15.75" thickBot="1">
      <c r="A109" s="49"/>
      <c r="B109" s="19" t="s">
        <v>93</v>
      </c>
      <c r="C109" s="60"/>
      <c r="D109" s="41"/>
      <c r="E109" s="60"/>
      <c r="F109" s="60"/>
      <c r="G109" s="61"/>
      <c r="H109" s="41"/>
      <c r="I109" s="41"/>
      <c r="J109" s="41"/>
      <c r="K109" s="41"/>
      <c r="L109" s="40"/>
      <c r="M109" s="40"/>
    </row>
    <row r="110" spans="1:15">
      <c r="A110" s="35">
        <v>51</v>
      </c>
      <c r="B110" s="36" t="s">
        <v>94</v>
      </c>
      <c r="C110" s="24">
        <v>215000</v>
      </c>
      <c r="D110" s="25">
        <v>0</v>
      </c>
      <c r="E110" s="24">
        <v>215000</v>
      </c>
      <c r="F110" s="24">
        <v>21500</v>
      </c>
      <c r="G110" s="26">
        <v>193500</v>
      </c>
      <c r="H110" s="25">
        <v>0</v>
      </c>
      <c r="I110" s="25">
        <v>0</v>
      </c>
      <c r="J110" s="25">
        <v>0</v>
      </c>
      <c r="K110" s="26">
        <v>193500</v>
      </c>
      <c r="L110" s="361"/>
      <c r="M110" s="361"/>
      <c r="N110" s="361"/>
      <c r="O110" s="361"/>
    </row>
    <row r="111" spans="1:15" ht="15.75" thickBot="1">
      <c r="A111" s="11"/>
      <c r="B111" s="46"/>
      <c r="C111" s="40"/>
      <c r="D111" s="41"/>
      <c r="E111" s="40"/>
      <c r="F111" s="40"/>
      <c r="G111" s="41"/>
      <c r="H111" s="41"/>
      <c r="I111" s="41"/>
      <c r="J111" s="41"/>
      <c r="K111" s="41"/>
      <c r="L111" s="40"/>
      <c r="M111" s="40"/>
    </row>
    <row r="112" spans="1:15" ht="15.75" thickBot="1">
      <c r="A112" s="11"/>
      <c r="B112" s="19" t="s">
        <v>95</v>
      </c>
      <c r="C112" s="34"/>
      <c r="D112" s="32"/>
      <c r="E112" s="34"/>
      <c r="F112" s="34"/>
      <c r="G112" s="32"/>
      <c r="H112" s="32"/>
      <c r="I112" s="32"/>
      <c r="J112" s="32"/>
      <c r="K112" s="32"/>
      <c r="L112" s="34"/>
      <c r="M112" s="34"/>
    </row>
    <row r="113" spans="1:15" ht="15" customHeight="1">
      <c r="A113" s="35">
        <v>52</v>
      </c>
      <c r="B113" s="36" t="s">
        <v>96</v>
      </c>
      <c r="C113" s="24">
        <v>215000</v>
      </c>
      <c r="D113" s="25">
        <v>7166.666666666667</v>
      </c>
      <c r="E113" s="24">
        <v>207833.33333333334</v>
      </c>
      <c r="F113" s="24">
        <v>20783.333333333336</v>
      </c>
      <c r="G113" s="26">
        <v>187050</v>
      </c>
      <c r="H113" s="25">
        <v>1791.6666666666667</v>
      </c>
      <c r="I113" s="25">
        <v>1000</v>
      </c>
      <c r="J113" s="25">
        <v>0</v>
      </c>
      <c r="K113" s="26">
        <v>184258.33333333334</v>
      </c>
      <c r="L113" s="361" t="s">
        <v>300</v>
      </c>
      <c r="M113" s="361"/>
      <c r="N113" s="361"/>
      <c r="O113" s="361"/>
    </row>
    <row r="114" spans="1:15">
      <c r="A114" s="35">
        <v>53</v>
      </c>
      <c r="B114" s="47" t="s">
        <v>97</v>
      </c>
      <c r="C114" s="24">
        <v>277000</v>
      </c>
      <c r="D114" s="25">
        <v>0</v>
      </c>
      <c r="E114" s="24">
        <v>277000</v>
      </c>
      <c r="F114" s="24">
        <v>27700</v>
      </c>
      <c r="G114" s="26">
        <v>249300</v>
      </c>
      <c r="H114" s="25">
        <v>1154.1666666666667</v>
      </c>
      <c r="I114" s="25">
        <v>0</v>
      </c>
      <c r="J114" s="25">
        <v>0</v>
      </c>
      <c r="K114" s="26">
        <v>248145.83333333334</v>
      </c>
      <c r="L114" s="361"/>
      <c r="M114" s="361"/>
      <c r="N114" s="361"/>
      <c r="O114" s="361"/>
    </row>
    <row r="115" spans="1:15" ht="15.75" thickBot="1">
      <c r="A115" s="11"/>
      <c r="B115" s="83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</row>
    <row r="116" spans="1:15" ht="15.75" thickBot="1">
      <c r="A116" s="11"/>
      <c r="B116" s="19" t="s">
        <v>98</v>
      </c>
      <c r="C116" s="40"/>
      <c r="D116" s="41"/>
      <c r="E116" s="40"/>
      <c r="F116" s="40"/>
      <c r="G116" s="41"/>
      <c r="H116" s="41"/>
      <c r="I116" s="41"/>
      <c r="J116" s="41"/>
      <c r="K116" s="41"/>
      <c r="L116" s="40"/>
      <c r="M116" s="40"/>
    </row>
    <row r="117" spans="1:15">
      <c r="A117" s="35">
        <v>54</v>
      </c>
      <c r="B117" s="85" t="s">
        <v>99</v>
      </c>
      <c r="C117" s="24">
        <v>375000</v>
      </c>
      <c r="D117" s="25">
        <v>0</v>
      </c>
      <c r="E117" s="24">
        <v>375000</v>
      </c>
      <c r="F117" s="24">
        <v>37500</v>
      </c>
      <c r="G117" s="26">
        <v>337500</v>
      </c>
      <c r="H117" s="25">
        <v>0</v>
      </c>
      <c r="I117" s="25">
        <v>1000</v>
      </c>
      <c r="J117" s="25">
        <v>0</v>
      </c>
      <c r="K117" s="26">
        <v>336500</v>
      </c>
      <c r="L117" s="361"/>
      <c r="M117" s="361"/>
      <c r="N117" s="361"/>
      <c r="O117" s="361"/>
    </row>
    <row r="118" spans="1:15">
      <c r="A118" s="50">
        <v>55</v>
      </c>
      <c r="B118" s="90" t="s">
        <v>100</v>
      </c>
      <c r="C118" s="24">
        <v>700000</v>
      </c>
      <c r="D118" s="25">
        <v>0</v>
      </c>
      <c r="E118" s="24">
        <v>700000</v>
      </c>
      <c r="F118" s="24">
        <v>70000</v>
      </c>
      <c r="G118" s="26">
        <v>630000</v>
      </c>
      <c r="H118" s="25">
        <v>0</v>
      </c>
      <c r="I118" s="25">
        <v>1000</v>
      </c>
      <c r="J118" s="25">
        <v>0</v>
      </c>
      <c r="K118" s="26">
        <v>629000</v>
      </c>
      <c r="L118" s="361"/>
      <c r="M118" s="361"/>
      <c r="N118" s="361"/>
      <c r="O118" s="361"/>
    </row>
    <row r="119" spans="1:15">
      <c r="A119" s="50">
        <v>56</v>
      </c>
      <c r="B119" s="89" t="s">
        <v>102</v>
      </c>
      <c r="C119" s="24">
        <v>700000</v>
      </c>
      <c r="D119" s="25">
        <v>0</v>
      </c>
      <c r="E119" s="24">
        <v>700000</v>
      </c>
      <c r="F119" s="24">
        <v>70000</v>
      </c>
      <c r="G119" s="26">
        <v>630000</v>
      </c>
      <c r="H119" s="25">
        <v>8750</v>
      </c>
      <c r="I119" s="25">
        <v>0</v>
      </c>
      <c r="J119" s="25">
        <v>0</v>
      </c>
      <c r="K119" s="26">
        <v>621250</v>
      </c>
      <c r="L119" s="361"/>
      <c r="M119" s="361"/>
      <c r="N119" s="361"/>
      <c r="O119" s="361"/>
    </row>
    <row r="120" spans="1:15">
      <c r="A120" s="35">
        <v>57</v>
      </c>
      <c r="B120" s="90" t="s">
        <v>103</v>
      </c>
      <c r="C120" s="24">
        <v>555556</v>
      </c>
      <c r="D120" s="25">
        <v>259259.46666666667</v>
      </c>
      <c r="E120" s="24">
        <v>296296.53333333333</v>
      </c>
      <c r="F120" s="24">
        <v>29629.653333333335</v>
      </c>
      <c r="G120" s="26">
        <v>266666.88</v>
      </c>
      <c r="H120" s="25">
        <v>0</v>
      </c>
      <c r="I120" s="25">
        <v>0</v>
      </c>
      <c r="J120" s="25">
        <v>0</v>
      </c>
      <c r="K120" s="26">
        <v>266666.88</v>
      </c>
      <c r="L120" s="361"/>
      <c r="M120" s="361"/>
      <c r="N120" s="361"/>
      <c r="O120" s="361"/>
    </row>
    <row r="121" spans="1:15">
      <c r="A121" s="50">
        <v>58</v>
      </c>
      <c r="B121" s="90" t="s">
        <v>104</v>
      </c>
      <c r="C121" s="24">
        <v>250000</v>
      </c>
      <c r="D121" s="25">
        <v>0</v>
      </c>
      <c r="E121" s="24">
        <v>250000</v>
      </c>
      <c r="F121" s="24">
        <v>25000</v>
      </c>
      <c r="G121" s="26">
        <v>225000</v>
      </c>
      <c r="H121" s="25">
        <v>1041.6666666666667</v>
      </c>
      <c r="I121" s="25">
        <v>0</v>
      </c>
      <c r="J121" s="25">
        <v>0</v>
      </c>
      <c r="K121" s="26">
        <v>223958.33333333334</v>
      </c>
      <c r="L121" s="361"/>
      <c r="M121" s="361"/>
      <c r="N121" s="361"/>
      <c r="O121" s="361"/>
    </row>
    <row r="122" spans="1:15" ht="15.75" thickBot="1">
      <c r="A122" s="11"/>
      <c r="B122" s="83"/>
      <c r="C122" s="82"/>
      <c r="D122" s="32"/>
      <c r="E122" s="34"/>
      <c r="F122" s="34"/>
      <c r="G122" s="32"/>
      <c r="H122" s="32"/>
      <c r="I122" s="32"/>
      <c r="J122" s="32"/>
      <c r="K122" s="32"/>
      <c r="L122" s="34"/>
      <c r="M122" s="34"/>
    </row>
    <row r="123" spans="1:15" ht="15.75" thickBot="1">
      <c r="A123" s="11"/>
      <c r="B123" s="19" t="s">
        <v>105</v>
      </c>
      <c r="C123" s="82"/>
      <c r="D123" s="32"/>
      <c r="E123" s="34"/>
      <c r="F123" s="34"/>
      <c r="G123" s="32"/>
      <c r="H123" s="32"/>
      <c r="I123" s="32"/>
      <c r="J123" s="32"/>
      <c r="K123" s="32"/>
      <c r="L123" s="34"/>
      <c r="M123" s="34"/>
    </row>
    <row r="124" spans="1:15">
      <c r="A124" s="50">
        <v>59</v>
      </c>
      <c r="B124" s="91" t="s">
        <v>106</v>
      </c>
      <c r="C124" s="37">
        <v>360000</v>
      </c>
      <c r="D124" s="25">
        <v>0</v>
      </c>
      <c r="E124" s="24">
        <v>360000</v>
      </c>
      <c r="F124" s="24">
        <v>36000</v>
      </c>
      <c r="G124" s="26">
        <v>324000</v>
      </c>
      <c r="H124" s="25">
        <v>3000</v>
      </c>
      <c r="I124" s="25">
        <v>1000</v>
      </c>
      <c r="J124" s="25">
        <v>0</v>
      </c>
      <c r="K124" s="26">
        <v>320000</v>
      </c>
      <c r="L124" s="361"/>
      <c r="M124" s="361"/>
      <c r="N124" s="361"/>
      <c r="O124" s="361"/>
    </row>
    <row r="125" spans="1:15" ht="15.75" thickBot="1">
      <c r="A125" s="92"/>
      <c r="B125" s="83"/>
      <c r="C125" s="69"/>
      <c r="D125" s="70"/>
      <c r="E125" s="69"/>
      <c r="F125" s="69"/>
      <c r="G125" s="70"/>
      <c r="H125" s="70"/>
      <c r="I125" s="70"/>
      <c r="J125" s="70"/>
      <c r="K125" s="70"/>
      <c r="L125" s="40"/>
      <c r="M125" s="40"/>
      <c r="N125" s="40"/>
      <c r="O125" s="40"/>
    </row>
    <row r="126" spans="1:15" ht="15.75" thickBot="1">
      <c r="A126" s="11"/>
      <c r="B126" s="19" t="s">
        <v>107</v>
      </c>
      <c r="C126" s="34"/>
      <c r="D126" s="32"/>
      <c r="E126" s="34"/>
      <c r="F126" s="34"/>
      <c r="G126" s="32"/>
      <c r="H126" s="32"/>
      <c r="I126" s="32"/>
      <c r="J126" s="32"/>
      <c r="K126" s="32"/>
      <c r="L126" s="34"/>
      <c r="M126" s="34"/>
    </row>
    <row r="127" spans="1:15">
      <c r="A127" s="50">
        <v>60</v>
      </c>
      <c r="B127" s="91" t="s">
        <v>108</v>
      </c>
      <c r="C127" s="24">
        <v>210000</v>
      </c>
      <c r="D127" s="25">
        <v>105000</v>
      </c>
      <c r="E127" s="24">
        <v>105000</v>
      </c>
      <c r="F127" s="24">
        <v>10500</v>
      </c>
      <c r="G127" s="26">
        <v>94500</v>
      </c>
      <c r="H127" s="25">
        <v>0</v>
      </c>
      <c r="I127" s="25">
        <v>0</v>
      </c>
      <c r="J127" s="25">
        <v>0</v>
      </c>
      <c r="K127" s="26">
        <v>94500</v>
      </c>
      <c r="L127" s="361"/>
      <c r="M127" s="361"/>
      <c r="N127" s="361"/>
      <c r="O127" s="361"/>
    </row>
    <row r="128" spans="1:15" ht="15.75" thickBot="1">
      <c r="A128" s="92"/>
      <c r="B128" s="83"/>
      <c r="C128" s="40"/>
      <c r="D128" s="41"/>
      <c r="E128" s="40"/>
      <c r="F128" s="40"/>
      <c r="G128" s="41"/>
      <c r="H128" s="41"/>
      <c r="I128" s="41"/>
      <c r="J128" s="41"/>
      <c r="K128" s="41"/>
      <c r="L128" s="40"/>
      <c r="M128" s="40"/>
      <c r="N128" s="51"/>
      <c r="O128" s="51"/>
    </row>
    <row r="129" spans="1:15" ht="15.75" thickBot="1">
      <c r="A129" s="92"/>
      <c r="B129" s="19" t="s">
        <v>109</v>
      </c>
      <c r="C129" s="40"/>
      <c r="D129" s="41"/>
      <c r="E129" s="40"/>
      <c r="F129" s="40"/>
      <c r="G129" s="41"/>
      <c r="H129" s="41"/>
      <c r="I129" s="41"/>
      <c r="J129" s="41"/>
      <c r="K129" s="41"/>
      <c r="L129" s="40"/>
      <c r="M129" s="40"/>
      <c r="N129" s="51"/>
      <c r="O129" s="51"/>
    </row>
    <row r="130" spans="1:15">
      <c r="A130" s="50">
        <v>61</v>
      </c>
      <c r="B130" s="91" t="s">
        <v>110</v>
      </c>
      <c r="C130" s="24">
        <v>100000</v>
      </c>
      <c r="D130" s="25">
        <v>0</v>
      </c>
      <c r="E130" s="24">
        <v>100000</v>
      </c>
      <c r="F130" s="24">
        <v>10000</v>
      </c>
      <c r="G130" s="26">
        <v>90000</v>
      </c>
      <c r="H130" s="25">
        <v>0</v>
      </c>
      <c r="I130" s="25">
        <v>0</v>
      </c>
      <c r="J130" s="25">
        <v>0</v>
      </c>
      <c r="K130" s="26">
        <v>90000</v>
      </c>
      <c r="L130" s="361"/>
      <c r="M130" s="361"/>
      <c r="N130" s="361"/>
      <c r="O130" s="361"/>
    </row>
    <row r="131" spans="1:15" ht="15.75" thickBot="1">
      <c r="A131" s="92"/>
      <c r="B131" s="83"/>
      <c r="C131" s="59"/>
      <c r="D131" s="41"/>
      <c r="E131" s="40"/>
      <c r="F131" s="40"/>
      <c r="G131" s="41"/>
      <c r="H131" s="41"/>
      <c r="I131" s="41"/>
      <c r="J131" s="41"/>
      <c r="K131" s="41"/>
      <c r="L131" s="40"/>
      <c r="M131" s="40"/>
      <c r="N131" s="51"/>
      <c r="O131" s="51"/>
    </row>
    <row r="132" spans="1:15" ht="15.75" thickBot="1">
      <c r="A132" s="92"/>
      <c r="B132" s="208" t="s">
        <v>34</v>
      </c>
      <c r="C132" s="58">
        <v>4867556</v>
      </c>
      <c r="D132" s="58">
        <v>403592.8</v>
      </c>
      <c r="E132" s="58">
        <v>4463963.2</v>
      </c>
      <c r="F132" s="58">
        <v>446396.32</v>
      </c>
      <c r="G132" s="58">
        <v>4017566.88</v>
      </c>
      <c r="H132" s="58">
        <v>15737.5</v>
      </c>
      <c r="I132" s="58">
        <v>5000</v>
      </c>
      <c r="J132" s="58">
        <v>0</v>
      </c>
      <c r="K132" s="58">
        <v>3996829.38</v>
      </c>
      <c r="L132" s="40"/>
      <c r="M132" s="40"/>
      <c r="N132" s="51"/>
      <c r="O132" s="51"/>
    </row>
    <row r="133" spans="1:15" ht="15.75" thickBot="1">
      <c r="A133" s="92"/>
      <c r="B133" s="83"/>
      <c r="C133" s="59"/>
      <c r="D133" s="41"/>
      <c r="E133" s="40"/>
      <c r="F133" s="40"/>
      <c r="G133" s="41"/>
      <c r="H133" s="41"/>
      <c r="I133" s="41"/>
      <c r="J133" s="41"/>
      <c r="K133" s="41"/>
      <c r="L133" s="40"/>
      <c r="M133" s="40"/>
      <c r="N133" s="51"/>
      <c r="O133" s="51"/>
    </row>
    <row r="134" spans="1:15" ht="15.75" thickBot="1">
      <c r="A134" s="11"/>
      <c r="B134" s="93" t="s">
        <v>111</v>
      </c>
      <c r="C134" s="82"/>
      <c r="D134" s="32"/>
      <c r="E134" s="33"/>
      <c r="F134" s="34"/>
      <c r="G134" s="32"/>
      <c r="H134" s="32"/>
      <c r="I134" s="32"/>
      <c r="J134" s="32"/>
      <c r="K134" s="32"/>
      <c r="L134" s="34"/>
      <c r="M134" s="34"/>
    </row>
    <row r="135" spans="1:15">
      <c r="A135" s="50">
        <v>62</v>
      </c>
      <c r="B135" s="91" t="s">
        <v>112</v>
      </c>
      <c r="C135" s="24">
        <v>52500</v>
      </c>
      <c r="D135" s="25">
        <v>0</v>
      </c>
      <c r="E135" s="24">
        <v>52500</v>
      </c>
      <c r="F135" s="24">
        <v>5250</v>
      </c>
      <c r="G135" s="26">
        <v>47250</v>
      </c>
      <c r="H135" s="25">
        <v>0</v>
      </c>
      <c r="I135" s="25">
        <v>0</v>
      </c>
      <c r="J135" s="25">
        <v>0</v>
      </c>
      <c r="K135" s="26">
        <v>47250</v>
      </c>
      <c r="L135" s="361"/>
      <c r="M135" s="361"/>
      <c r="N135" s="361"/>
      <c r="O135" s="361"/>
    </row>
    <row r="136" spans="1:15" ht="15.75" thickBot="1">
      <c r="A136" s="92"/>
      <c r="B136" s="83"/>
      <c r="C136" s="59"/>
      <c r="D136" s="41"/>
      <c r="E136" s="40"/>
      <c r="F136" s="40"/>
      <c r="G136" s="41"/>
      <c r="H136" s="41"/>
      <c r="I136" s="41"/>
      <c r="J136" s="41"/>
      <c r="K136" s="41"/>
      <c r="L136" s="40"/>
      <c r="M136" s="40"/>
      <c r="N136" s="51"/>
      <c r="O136" s="51"/>
    </row>
    <row r="137" spans="1:15" ht="15.75" thickBot="1">
      <c r="A137" s="11"/>
      <c r="B137" s="94" t="s">
        <v>113</v>
      </c>
      <c r="C137" s="95"/>
      <c r="D137" s="96"/>
      <c r="E137" s="96"/>
      <c r="F137" s="96"/>
      <c r="G137" s="96"/>
      <c r="H137" s="96"/>
      <c r="I137" s="96"/>
      <c r="J137" s="96"/>
      <c r="K137" s="96"/>
      <c r="L137" s="96"/>
      <c r="M137" s="96"/>
    </row>
    <row r="138" spans="1:15">
      <c r="A138" s="50">
        <v>63</v>
      </c>
      <c r="B138" s="91" t="s">
        <v>114</v>
      </c>
      <c r="C138" s="97">
        <v>350000</v>
      </c>
      <c r="D138" s="25">
        <v>0</v>
      </c>
      <c r="E138" s="24">
        <v>350000</v>
      </c>
      <c r="F138" s="24">
        <v>35000</v>
      </c>
      <c r="G138" s="25">
        <v>315000</v>
      </c>
      <c r="H138" s="25">
        <v>0</v>
      </c>
      <c r="I138" s="25">
        <v>0</v>
      </c>
      <c r="J138" s="25">
        <v>0</v>
      </c>
      <c r="K138" s="25">
        <v>315000</v>
      </c>
      <c r="L138" s="361"/>
      <c r="M138" s="361"/>
      <c r="N138" s="361"/>
      <c r="O138" s="361"/>
    </row>
    <row r="139" spans="1:15">
      <c r="A139" s="11"/>
      <c r="B139" s="83"/>
      <c r="C139" s="82"/>
      <c r="D139" s="32"/>
      <c r="E139" s="34"/>
      <c r="F139" s="34"/>
      <c r="G139" s="32"/>
      <c r="H139" s="32"/>
      <c r="I139" s="32"/>
      <c r="J139" s="32"/>
      <c r="K139" s="32"/>
      <c r="L139" s="34"/>
      <c r="M139" s="34"/>
    </row>
    <row r="140" spans="1:15" ht="15.75" thickBot="1">
      <c r="A140" s="92"/>
      <c r="B140" s="83"/>
      <c r="C140" s="59"/>
      <c r="D140" s="41"/>
      <c r="E140" s="98"/>
      <c r="F140" s="98"/>
      <c r="G140" s="41"/>
      <c r="H140" s="41"/>
      <c r="I140" s="41"/>
      <c r="J140" s="41"/>
      <c r="K140" s="41"/>
      <c r="L140" s="40"/>
      <c r="M140" s="40"/>
      <c r="N140" s="51"/>
      <c r="O140" s="51"/>
    </row>
    <row r="141" spans="1:15" ht="15.75" thickBot="1">
      <c r="A141" s="92"/>
      <c r="B141" s="19" t="s">
        <v>115</v>
      </c>
      <c r="C141" s="59"/>
      <c r="D141" s="41"/>
      <c r="E141" s="98"/>
      <c r="F141" s="98"/>
      <c r="G141" s="41"/>
      <c r="H141" s="41"/>
      <c r="I141" s="41"/>
      <c r="J141" s="41"/>
      <c r="K141" s="41"/>
      <c r="L141" s="40"/>
      <c r="M141" s="40"/>
      <c r="N141" s="51"/>
      <c r="O141" s="51"/>
    </row>
    <row r="142" spans="1:15">
      <c r="A142" s="35">
        <v>64</v>
      </c>
      <c r="B142" s="36" t="s">
        <v>116</v>
      </c>
      <c r="C142" s="24">
        <v>105000</v>
      </c>
      <c r="D142" s="25">
        <v>0</v>
      </c>
      <c r="E142" s="24">
        <v>105000</v>
      </c>
      <c r="F142" s="24">
        <v>10500</v>
      </c>
      <c r="G142" s="26">
        <v>94500</v>
      </c>
      <c r="H142" s="25">
        <v>0</v>
      </c>
      <c r="I142" s="25">
        <v>0</v>
      </c>
      <c r="J142" s="25">
        <v>0</v>
      </c>
      <c r="K142" s="26">
        <v>94500</v>
      </c>
      <c r="L142" s="361"/>
      <c r="M142" s="361"/>
      <c r="N142" s="361"/>
      <c r="O142" s="361"/>
    </row>
    <row r="143" spans="1:15" ht="15.75" thickBot="1">
      <c r="A143" s="11"/>
      <c r="B143" s="46"/>
      <c r="C143" s="40"/>
      <c r="D143" s="41"/>
      <c r="E143" s="40"/>
      <c r="F143" s="40"/>
      <c r="G143" s="41"/>
      <c r="H143" s="41"/>
      <c r="I143" s="41"/>
      <c r="J143" s="41"/>
      <c r="K143" s="41"/>
      <c r="L143" s="40"/>
      <c r="M143" s="40"/>
    </row>
    <row r="144" spans="1:15" ht="15.75" thickBot="1">
      <c r="A144" s="92"/>
      <c r="B144" s="99" t="s">
        <v>117</v>
      </c>
      <c r="C144" s="98"/>
      <c r="D144" s="41"/>
      <c r="E144" s="98"/>
      <c r="F144" s="98"/>
      <c r="G144" s="41"/>
      <c r="H144" s="41"/>
      <c r="I144" s="41"/>
      <c r="J144" s="41"/>
      <c r="K144" s="41"/>
      <c r="L144" s="40"/>
      <c r="M144" s="40"/>
      <c r="N144" s="51"/>
      <c r="O144" s="51"/>
    </row>
    <row r="145" spans="1:15">
      <c r="A145" s="35">
        <v>65</v>
      </c>
      <c r="B145" s="36" t="s">
        <v>118</v>
      </c>
      <c r="C145" s="24">
        <v>100000</v>
      </c>
      <c r="D145" s="25">
        <v>0</v>
      </c>
      <c r="E145" s="24">
        <v>100000</v>
      </c>
      <c r="F145" s="24">
        <v>10000</v>
      </c>
      <c r="G145" s="26">
        <v>90000</v>
      </c>
      <c r="H145" s="25">
        <v>0</v>
      </c>
      <c r="I145" s="25">
        <v>0</v>
      </c>
      <c r="J145" s="25">
        <v>0</v>
      </c>
      <c r="K145" s="26">
        <v>90000</v>
      </c>
      <c r="L145" s="361"/>
      <c r="M145" s="361"/>
      <c r="N145" s="361"/>
      <c r="O145" s="361"/>
    </row>
    <row r="146" spans="1:15" ht="15.75" thickBot="1">
      <c r="A146" s="11"/>
      <c r="B146" s="46"/>
      <c r="C146" s="39"/>
      <c r="D146" s="41"/>
      <c r="E146" s="40"/>
      <c r="F146" s="40"/>
      <c r="G146" s="41"/>
      <c r="H146" s="41"/>
      <c r="I146" s="41"/>
      <c r="J146" s="41"/>
      <c r="K146" s="41"/>
      <c r="L146" s="40"/>
      <c r="M146" s="40"/>
      <c r="N146" s="100"/>
      <c r="O146" s="100"/>
    </row>
    <row r="147" spans="1:15" ht="15.75" thickBot="1">
      <c r="A147" s="92"/>
      <c r="B147" s="76" t="s">
        <v>119</v>
      </c>
      <c r="C147" s="77"/>
      <c r="D147" s="41"/>
      <c r="E147" s="98"/>
      <c r="F147" s="98"/>
      <c r="G147" s="41"/>
      <c r="H147" s="41"/>
      <c r="I147" s="41"/>
      <c r="J147" s="41"/>
      <c r="K147" s="41"/>
      <c r="L147" s="40"/>
      <c r="M147" s="40"/>
      <c r="N147" s="100"/>
      <c r="O147" s="100"/>
    </row>
    <row r="148" spans="1:15">
      <c r="A148" s="50">
        <v>66</v>
      </c>
      <c r="B148" s="101" t="s">
        <v>120</v>
      </c>
      <c r="C148" s="24">
        <v>388889</v>
      </c>
      <c r="D148" s="25">
        <v>0</v>
      </c>
      <c r="E148" s="24">
        <v>388889</v>
      </c>
      <c r="F148" s="24">
        <v>38888.9</v>
      </c>
      <c r="G148" s="26">
        <v>350000.1</v>
      </c>
      <c r="H148" s="25">
        <v>0</v>
      </c>
      <c r="I148" s="25">
        <v>0</v>
      </c>
      <c r="J148" s="25">
        <v>0</v>
      </c>
      <c r="K148" s="26">
        <v>350000.1</v>
      </c>
      <c r="L148" s="361"/>
      <c r="M148" s="361"/>
      <c r="N148" s="361"/>
      <c r="O148" s="361"/>
    </row>
    <row r="149" spans="1:15" ht="15.75" thickBot="1">
      <c r="A149" s="11"/>
      <c r="B149" s="46"/>
      <c r="C149" s="39"/>
      <c r="D149" s="41"/>
      <c r="E149" s="40"/>
      <c r="F149" s="40"/>
      <c r="G149" s="41"/>
      <c r="H149" s="41"/>
      <c r="I149" s="41"/>
      <c r="J149" s="41"/>
      <c r="K149" s="41"/>
      <c r="L149" s="40"/>
      <c r="M149" s="40"/>
      <c r="N149" s="100"/>
      <c r="O149" s="100"/>
    </row>
    <row r="150" spans="1:15" ht="15.75" thickBot="1">
      <c r="A150" s="92"/>
      <c r="B150" s="76" t="s">
        <v>121</v>
      </c>
      <c r="C150" s="77"/>
      <c r="D150" s="41"/>
      <c r="E150" s="98"/>
      <c r="F150" s="98"/>
      <c r="G150" s="41"/>
      <c r="H150" s="41"/>
      <c r="I150" s="41"/>
      <c r="J150" s="41"/>
      <c r="K150" s="41"/>
      <c r="L150" s="40"/>
      <c r="M150" s="40"/>
      <c r="N150" s="100"/>
      <c r="O150" s="100"/>
    </row>
    <row r="151" spans="1:15" ht="15" customHeight="1">
      <c r="A151" s="35">
        <v>67</v>
      </c>
      <c r="B151" s="101" t="s">
        <v>122</v>
      </c>
      <c r="C151" s="24">
        <v>100000</v>
      </c>
      <c r="D151" s="25">
        <v>40000</v>
      </c>
      <c r="E151" s="24">
        <v>60000</v>
      </c>
      <c r="F151" s="24">
        <v>6000</v>
      </c>
      <c r="G151" s="26">
        <v>54000</v>
      </c>
      <c r="H151" s="25">
        <v>0</v>
      </c>
      <c r="I151" s="25">
        <v>0</v>
      </c>
      <c r="J151" s="25">
        <v>0</v>
      </c>
      <c r="K151" s="26">
        <v>54000</v>
      </c>
      <c r="L151" s="361" t="s">
        <v>301</v>
      </c>
      <c r="M151" s="361"/>
      <c r="N151" s="361"/>
      <c r="O151" s="361"/>
    </row>
    <row r="152" spans="1:15" ht="15.75" thickBot="1">
      <c r="A152" s="11"/>
      <c r="B152" s="46"/>
      <c r="C152" s="40"/>
      <c r="D152" s="41"/>
      <c r="E152" s="40"/>
      <c r="F152" s="40"/>
      <c r="G152" s="41"/>
      <c r="H152" s="41"/>
      <c r="I152" s="41"/>
      <c r="J152" s="41"/>
      <c r="K152" s="41"/>
      <c r="L152" s="40"/>
      <c r="M152" s="40"/>
      <c r="N152" s="100"/>
      <c r="O152" s="100"/>
    </row>
    <row r="153" spans="1:15" ht="15.75" thickBot="1">
      <c r="A153" s="11"/>
      <c r="B153" s="76" t="s">
        <v>123</v>
      </c>
      <c r="C153" s="40"/>
      <c r="D153" s="41"/>
      <c r="E153" s="40"/>
      <c r="F153" s="40"/>
      <c r="G153" s="41"/>
      <c r="H153" s="41"/>
      <c r="I153" s="41"/>
      <c r="J153" s="41"/>
      <c r="K153" s="41"/>
      <c r="L153" s="40"/>
      <c r="M153" s="40"/>
      <c r="N153" s="100"/>
      <c r="O153" s="100"/>
    </row>
    <row r="154" spans="1:15">
      <c r="A154" s="35">
        <v>68</v>
      </c>
      <c r="B154" s="101" t="s">
        <v>124</v>
      </c>
      <c r="C154" s="24">
        <v>460000</v>
      </c>
      <c r="D154" s="25">
        <v>0</v>
      </c>
      <c r="E154" s="24">
        <v>460000</v>
      </c>
      <c r="F154" s="24">
        <v>46000</v>
      </c>
      <c r="G154" s="26">
        <v>414000</v>
      </c>
      <c r="H154" s="25">
        <v>0</v>
      </c>
      <c r="I154" s="25">
        <v>0</v>
      </c>
      <c r="J154" s="25">
        <v>0</v>
      </c>
      <c r="K154" s="26">
        <v>414000</v>
      </c>
      <c r="L154" s="361"/>
      <c r="M154" s="361"/>
      <c r="N154" s="361"/>
      <c r="O154" s="361"/>
    </row>
    <row r="155" spans="1:15" ht="15.75" thickBot="1">
      <c r="A155" s="11"/>
      <c r="B155" s="46"/>
      <c r="C155" s="69"/>
      <c r="D155" s="70"/>
      <c r="E155" s="69"/>
      <c r="F155" s="69"/>
      <c r="G155" s="70"/>
      <c r="H155" s="70"/>
      <c r="I155" s="70"/>
      <c r="J155" s="70"/>
      <c r="K155" s="70"/>
      <c r="L155" s="40"/>
      <c r="M155" s="40"/>
      <c r="N155" s="40"/>
      <c r="O155" s="40"/>
    </row>
    <row r="156" spans="1:15" ht="15.75" thickBot="1">
      <c r="A156" s="11"/>
      <c r="B156" s="99" t="s">
        <v>125</v>
      </c>
      <c r="C156" s="102"/>
      <c r="D156" s="102"/>
      <c r="E156" s="102"/>
      <c r="F156" s="103"/>
      <c r="G156" s="103"/>
      <c r="H156" s="102"/>
      <c r="I156" s="102"/>
      <c r="J156" s="102"/>
      <c r="K156" s="102"/>
      <c r="L156" s="102"/>
      <c r="M156" s="102"/>
    </row>
    <row r="157" spans="1:15">
      <c r="A157" s="35">
        <v>69</v>
      </c>
      <c r="B157" s="104" t="s">
        <v>126</v>
      </c>
      <c r="C157" s="24">
        <v>170000</v>
      </c>
      <c r="D157" s="25">
        <v>0</v>
      </c>
      <c r="E157" s="24">
        <v>170000</v>
      </c>
      <c r="F157" s="24">
        <v>17000</v>
      </c>
      <c r="G157" s="105">
        <v>153000</v>
      </c>
      <c r="H157" s="25">
        <v>0</v>
      </c>
      <c r="I157" s="25">
        <v>0</v>
      </c>
      <c r="J157" s="25">
        <v>0</v>
      </c>
      <c r="K157" s="26">
        <v>153000</v>
      </c>
      <c r="L157" s="361"/>
      <c r="M157" s="361"/>
      <c r="N157" s="361"/>
      <c r="O157" s="361"/>
    </row>
    <row r="158" spans="1:15">
      <c r="A158" s="35">
        <v>70</v>
      </c>
      <c r="B158" s="89" t="s">
        <v>127</v>
      </c>
      <c r="C158" s="24">
        <v>170000</v>
      </c>
      <c r="D158" s="25">
        <v>0</v>
      </c>
      <c r="E158" s="24">
        <v>170000</v>
      </c>
      <c r="F158" s="24">
        <v>17000</v>
      </c>
      <c r="G158" s="26">
        <v>153000</v>
      </c>
      <c r="H158" s="25">
        <v>0</v>
      </c>
      <c r="I158" s="25">
        <v>0</v>
      </c>
      <c r="J158" s="25">
        <v>0</v>
      </c>
      <c r="K158" s="26">
        <v>153000</v>
      </c>
      <c r="L158" s="361"/>
      <c r="M158" s="361"/>
      <c r="N158" s="361"/>
      <c r="O158" s="361"/>
    </row>
    <row r="159" spans="1:15">
      <c r="A159" s="35">
        <v>71</v>
      </c>
      <c r="B159" s="89" t="s">
        <v>128</v>
      </c>
      <c r="C159" s="24">
        <v>90000</v>
      </c>
      <c r="D159" s="25">
        <v>0</v>
      </c>
      <c r="E159" s="24">
        <v>90000</v>
      </c>
      <c r="F159" s="24">
        <v>9000</v>
      </c>
      <c r="G159" s="26">
        <v>81000</v>
      </c>
      <c r="H159" s="25">
        <v>0</v>
      </c>
      <c r="I159" s="25">
        <v>0</v>
      </c>
      <c r="J159" s="25">
        <v>0</v>
      </c>
      <c r="K159" s="26">
        <v>81000</v>
      </c>
      <c r="L159" s="361"/>
      <c r="M159" s="361"/>
      <c r="N159" s="361"/>
      <c r="O159" s="361"/>
    </row>
    <row r="160" spans="1:15">
      <c r="A160" s="35">
        <v>72</v>
      </c>
      <c r="B160" s="209" t="s">
        <v>302</v>
      </c>
      <c r="C160" s="210">
        <v>90000</v>
      </c>
      <c r="D160" s="25">
        <v>0</v>
      </c>
      <c r="E160" s="24">
        <v>90000</v>
      </c>
      <c r="F160" s="24">
        <v>9000</v>
      </c>
      <c r="G160" s="26">
        <v>81000</v>
      </c>
      <c r="H160" s="25">
        <v>0</v>
      </c>
      <c r="I160" s="25">
        <v>0</v>
      </c>
      <c r="J160" s="25">
        <v>0</v>
      </c>
      <c r="K160" s="26">
        <v>81000</v>
      </c>
      <c r="L160" s="361"/>
      <c r="M160" s="361"/>
      <c r="N160" s="361"/>
      <c r="O160" s="361"/>
    </row>
    <row r="161" spans="1:15">
      <c r="A161" s="35">
        <v>73</v>
      </c>
      <c r="B161" s="209" t="s">
        <v>303</v>
      </c>
      <c r="C161" s="210">
        <v>160000</v>
      </c>
      <c r="D161" s="25">
        <v>0</v>
      </c>
      <c r="E161" s="24">
        <v>160000</v>
      </c>
      <c r="F161" s="24">
        <v>16000</v>
      </c>
      <c r="G161" s="26">
        <v>144000</v>
      </c>
      <c r="H161" s="25">
        <v>0</v>
      </c>
      <c r="I161" s="25">
        <v>0</v>
      </c>
      <c r="J161" s="25">
        <v>0</v>
      </c>
      <c r="K161" s="26">
        <v>144000</v>
      </c>
      <c r="L161" s="361"/>
      <c r="M161" s="361"/>
      <c r="N161" s="361"/>
      <c r="O161" s="361"/>
    </row>
    <row r="162" spans="1:15" ht="15.75" thickBot="1">
      <c r="A162" s="11"/>
      <c r="B162" s="106"/>
      <c r="C162" s="107"/>
      <c r="D162" s="108"/>
      <c r="E162" s="109"/>
      <c r="F162" s="109"/>
      <c r="G162" s="108"/>
      <c r="H162" s="108"/>
      <c r="I162" s="108"/>
      <c r="J162" s="108"/>
      <c r="K162" s="108"/>
      <c r="L162" s="109"/>
      <c r="M162" s="109"/>
      <c r="N162" s="110"/>
      <c r="O162" s="110"/>
    </row>
    <row r="163" spans="1:15" ht="15.75" thickBot="1">
      <c r="A163" s="11"/>
      <c r="B163" s="208" t="s">
        <v>34</v>
      </c>
      <c r="C163" s="58">
        <v>2236389</v>
      </c>
      <c r="D163" s="58">
        <v>40000</v>
      </c>
      <c r="E163" s="58">
        <v>2196389</v>
      </c>
      <c r="F163" s="58">
        <v>219638.9</v>
      </c>
      <c r="G163" s="58">
        <v>1976750.1</v>
      </c>
      <c r="H163" s="58">
        <v>0</v>
      </c>
      <c r="I163" s="58">
        <v>0</v>
      </c>
      <c r="J163" s="58">
        <v>0</v>
      </c>
      <c r="K163" s="58">
        <v>1976750.1</v>
      </c>
      <c r="L163" s="109"/>
      <c r="M163" s="109"/>
      <c r="N163" s="110"/>
      <c r="O163" s="110"/>
    </row>
    <row r="164" spans="1:15" ht="15.75" thickBot="1">
      <c r="A164" s="11"/>
      <c r="B164" s="106"/>
      <c r="C164" s="107"/>
      <c r="D164" s="107"/>
      <c r="E164" s="109"/>
      <c r="F164" s="109"/>
      <c r="G164" s="108"/>
      <c r="H164" s="108"/>
      <c r="I164" s="108"/>
      <c r="J164" s="108"/>
      <c r="K164" s="108"/>
      <c r="L164" s="109"/>
      <c r="M164" s="109"/>
      <c r="N164" s="111"/>
      <c r="O164" s="111"/>
    </row>
    <row r="165" spans="1:15" ht="15.75" thickBot="1">
      <c r="A165" s="11"/>
      <c r="B165" s="245" t="s">
        <v>129</v>
      </c>
      <c r="C165" s="211"/>
      <c r="D165" s="211"/>
      <c r="E165" s="109"/>
      <c r="G165" s="74"/>
      <c r="H165" s="74"/>
      <c r="I165" s="74"/>
      <c r="J165" s="74"/>
      <c r="K165" s="74"/>
      <c r="L165" s="113"/>
      <c r="M165" s="113"/>
      <c r="N165" s="111"/>
      <c r="O165" s="111"/>
    </row>
    <row r="166" spans="1:15" ht="38.25">
      <c r="A166" s="11"/>
      <c r="B166" s="12" t="s">
        <v>3</v>
      </c>
      <c r="C166" s="12" t="s">
        <v>4</v>
      </c>
      <c r="D166" s="13" t="s">
        <v>5</v>
      </c>
      <c r="E166" s="12" t="s">
        <v>6</v>
      </c>
      <c r="F166" s="14" t="s">
        <v>7</v>
      </c>
      <c r="G166" s="12" t="s">
        <v>8</v>
      </c>
      <c r="H166" s="13" t="s">
        <v>9</v>
      </c>
      <c r="I166" s="13" t="s">
        <v>10</v>
      </c>
      <c r="J166" s="13" t="s">
        <v>11</v>
      </c>
      <c r="K166" s="13" t="s">
        <v>12</v>
      </c>
      <c r="L166" s="358" t="s">
        <v>13</v>
      </c>
      <c r="M166" s="359"/>
      <c r="N166" s="359"/>
      <c r="O166" s="360"/>
    </row>
    <row r="167" spans="1:15" ht="15.75" thickBot="1">
      <c r="A167" s="11"/>
      <c r="B167" s="106"/>
      <c r="C167" s="107"/>
      <c r="D167" s="108"/>
      <c r="E167" s="109"/>
      <c r="F167" s="109"/>
      <c r="G167" s="108"/>
      <c r="H167" s="108"/>
      <c r="I167" s="108"/>
      <c r="J167" s="108"/>
      <c r="K167" s="108"/>
      <c r="L167" s="109"/>
      <c r="M167" s="109"/>
      <c r="N167" s="111"/>
      <c r="O167" s="111"/>
    </row>
    <row r="168" spans="1:15" ht="15.75" thickBot="1">
      <c r="A168" s="11"/>
      <c r="B168" s="248" t="s">
        <v>130</v>
      </c>
      <c r="C168" s="114"/>
      <c r="D168" s="108"/>
      <c r="E168" s="109"/>
      <c r="F168" s="109"/>
      <c r="G168" s="108"/>
      <c r="H168" s="108"/>
      <c r="I168" s="108"/>
      <c r="J168" s="108"/>
      <c r="K168" s="108"/>
      <c r="L168" s="109"/>
      <c r="M168" s="109"/>
      <c r="N168" s="111"/>
      <c r="O168" s="111"/>
    </row>
    <row r="169" spans="1:15" ht="15.75" thickBot="1">
      <c r="A169" s="11"/>
      <c r="B169" s="115"/>
      <c r="C169" s="114"/>
      <c r="D169" s="108"/>
      <c r="E169" s="109"/>
      <c r="F169" s="109"/>
      <c r="G169" s="108"/>
      <c r="H169" s="108"/>
      <c r="I169" s="108"/>
      <c r="J169" s="108"/>
      <c r="K169" s="108"/>
      <c r="L169" s="109"/>
      <c r="M169" s="109"/>
      <c r="N169" s="111"/>
      <c r="O169" s="111"/>
    </row>
    <row r="170" spans="1:15" ht="15.75" thickBot="1">
      <c r="A170" s="11"/>
      <c r="B170" s="19" t="s">
        <v>131</v>
      </c>
      <c r="C170" s="81"/>
      <c r="D170" s="41"/>
      <c r="E170" s="60"/>
      <c r="F170" s="60"/>
      <c r="G170" s="61"/>
      <c r="H170" s="41"/>
      <c r="I170" s="41"/>
      <c r="J170" s="41"/>
      <c r="K170" s="41"/>
      <c r="L170" s="40"/>
      <c r="M170" s="40"/>
      <c r="N170" s="111"/>
      <c r="O170" s="111"/>
    </row>
    <row r="171" spans="1:15">
      <c r="A171" s="35">
        <v>74</v>
      </c>
      <c r="B171" s="91" t="s">
        <v>132</v>
      </c>
      <c r="C171" s="63">
        <v>210000</v>
      </c>
      <c r="D171" s="25">
        <v>0</v>
      </c>
      <c r="E171" s="24">
        <v>210000</v>
      </c>
      <c r="F171" s="24">
        <v>21000</v>
      </c>
      <c r="G171" s="26">
        <v>189000</v>
      </c>
      <c r="H171" s="25">
        <v>0</v>
      </c>
      <c r="I171" s="25">
        <v>0</v>
      </c>
      <c r="J171" s="25">
        <v>0</v>
      </c>
      <c r="K171" s="26">
        <v>189000</v>
      </c>
      <c r="L171" s="361"/>
      <c r="M171" s="361"/>
      <c r="N171" s="361"/>
      <c r="O171" s="361"/>
    </row>
    <row r="172" spans="1:15">
      <c r="A172" s="35">
        <v>75</v>
      </c>
      <c r="B172" s="89" t="s">
        <v>133</v>
      </c>
      <c r="C172" s="63">
        <v>210000</v>
      </c>
      <c r="D172" s="25">
        <v>0</v>
      </c>
      <c r="E172" s="24">
        <v>210000</v>
      </c>
      <c r="F172" s="24">
        <v>21000</v>
      </c>
      <c r="G172" s="26">
        <v>189000</v>
      </c>
      <c r="H172" s="25">
        <v>0</v>
      </c>
      <c r="I172" s="25">
        <v>0</v>
      </c>
      <c r="J172" s="25">
        <v>0</v>
      </c>
      <c r="K172" s="26">
        <v>189000</v>
      </c>
      <c r="L172" s="361"/>
      <c r="M172" s="361"/>
      <c r="N172" s="361"/>
      <c r="O172" s="361"/>
    </row>
    <row r="173" spans="1:15" ht="15" customHeight="1">
      <c r="A173" s="35">
        <v>76</v>
      </c>
      <c r="B173" s="89" t="s">
        <v>134</v>
      </c>
      <c r="C173" s="63">
        <v>196000</v>
      </c>
      <c r="D173" s="25">
        <v>0</v>
      </c>
      <c r="E173" s="24">
        <v>196000</v>
      </c>
      <c r="F173" s="24">
        <v>19600</v>
      </c>
      <c r="G173" s="26">
        <v>176400</v>
      </c>
      <c r="H173" s="25">
        <v>0</v>
      </c>
      <c r="I173" s="25">
        <v>0</v>
      </c>
      <c r="J173" s="25">
        <v>0</v>
      </c>
      <c r="K173" s="26">
        <v>176400</v>
      </c>
      <c r="L173" s="361" t="s">
        <v>304</v>
      </c>
      <c r="M173" s="361"/>
      <c r="N173" s="361"/>
      <c r="O173" s="361"/>
    </row>
    <row r="174" spans="1:15">
      <c r="A174" s="35">
        <v>77</v>
      </c>
      <c r="B174" s="89" t="s">
        <v>135</v>
      </c>
      <c r="C174" s="63">
        <v>210000</v>
      </c>
      <c r="D174" s="25">
        <v>0</v>
      </c>
      <c r="E174" s="24">
        <v>210000</v>
      </c>
      <c r="F174" s="24">
        <v>21000</v>
      </c>
      <c r="G174" s="26">
        <v>189000</v>
      </c>
      <c r="H174" s="25">
        <v>0</v>
      </c>
      <c r="I174" s="25">
        <v>0</v>
      </c>
      <c r="J174" s="25">
        <v>0</v>
      </c>
      <c r="K174" s="26">
        <v>189000</v>
      </c>
      <c r="L174" s="361"/>
      <c r="M174" s="361"/>
      <c r="N174" s="361"/>
      <c r="O174" s="361"/>
    </row>
    <row r="175" spans="1:15" ht="15" customHeight="1">
      <c r="A175" s="35">
        <v>78</v>
      </c>
      <c r="B175" s="89" t="s">
        <v>305</v>
      </c>
      <c r="C175" s="63">
        <v>38500</v>
      </c>
      <c r="D175" s="25">
        <v>0</v>
      </c>
      <c r="E175" s="24">
        <v>38500</v>
      </c>
      <c r="F175" s="24">
        <v>3850</v>
      </c>
      <c r="G175" s="26">
        <v>34650</v>
      </c>
      <c r="H175" s="25">
        <v>0</v>
      </c>
      <c r="I175" s="25">
        <v>0</v>
      </c>
      <c r="J175" s="25">
        <v>0</v>
      </c>
      <c r="K175" s="26">
        <v>34650</v>
      </c>
      <c r="L175" s="361" t="s">
        <v>306</v>
      </c>
      <c r="M175" s="361"/>
      <c r="N175" s="361"/>
      <c r="O175" s="361"/>
    </row>
    <row r="176" spans="1:15" ht="15" customHeight="1">
      <c r="A176" s="35">
        <v>79</v>
      </c>
      <c r="B176" s="89" t="s">
        <v>136</v>
      </c>
      <c r="C176" s="63">
        <v>210000</v>
      </c>
      <c r="D176" s="25">
        <v>7000</v>
      </c>
      <c r="E176" s="24">
        <v>203000</v>
      </c>
      <c r="F176" s="24">
        <v>20300</v>
      </c>
      <c r="G176" s="26">
        <v>182700</v>
      </c>
      <c r="H176" s="25">
        <v>0</v>
      </c>
      <c r="I176" s="25">
        <v>0</v>
      </c>
      <c r="J176" s="25">
        <v>0</v>
      </c>
      <c r="K176" s="26">
        <v>182700</v>
      </c>
      <c r="L176" s="361" t="s">
        <v>307</v>
      </c>
      <c r="M176" s="361"/>
      <c r="N176" s="361"/>
      <c r="O176" s="361"/>
    </row>
    <row r="177" spans="1:15">
      <c r="A177" s="35">
        <v>80</v>
      </c>
      <c r="B177" s="89" t="s">
        <v>137</v>
      </c>
      <c r="C177" s="63">
        <v>210000</v>
      </c>
      <c r="D177" s="25">
        <v>0</v>
      </c>
      <c r="E177" s="24">
        <v>210000</v>
      </c>
      <c r="F177" s="24">
        <v>21000</v>
      </c>
      <c r="G177" s="26">
        <v>189000</v>
      </c>
      <c r="H177" s="25">
        <v>0</v>
      </c>
      <c r="I177" s="25">
        <v>0</v>
      </c>
      <c r="J177" s="25">
        <v>0</v>
      </c>
      <c r="K177" s="26">
        <v>189000</v>
      </c>
      <c r="L177" s="361"/>
      <c r="M177" s="361"/>
      <c r="N177" s="361"/>
      <c r="O177" s="361"/>
    </row>
    <row r="178" spans="1:15">
      <c r="A178" s="35">
        <v>81</v>
      </c>
      <c r="B178" s="89" t="s">
        <v>138</v>
      </c>
      <c r="C178" s="63">
        <v>210000</v>
      </c>
      <c r="D178" s="25">
        <v>0</v>
      </c>
      <c r="E178" s="24">
        <v>210000</v>
      </c>
      <c r="F178" s="24">
        <v>21000</v>
      </c>
      <c r="G178" s="26">
        <v>189000</v>
      </c>
      <c r="H178" s="25">
        <v>0</v>
      </c>
      <c r="I178" s="25">
        <v>0</v>
      </c>
      <c r="J178" s="25">
        <v>0</v>
      </c>
      <c r="K178" s="26">
        <v>189000</v>
      </c>
      <c r="L178" s="361"/>
      <c r="M178" s="361"/>
      <c r="N178" s="361"/>
      <c r="O178" s="361"/>
    </row>
    <row r="179" spans="1:15">
      <c r="A179" s="35">
        <v>82</v>
      </c>
      <c r="B179" s="89" t="s">
        <v>139</v>
      </c>
      <c r="C179" s="63">
        <v>210000</v>
      </c>
      <c r="D179" s="25">
        <v>0</v>
      </c>
      <c r="E179" s="24">
        <v>210000</v>
      </c>
      <c r="F179" s="24">
        <v>21000</v>
      </c>
      <c r="G179" s="26">
        <v>189000</v>
      </c>
      <c r="H179" s="25">
        <v>0</v>
      </c>
      <c r="I179" s="25">
        <v>0</v>
      </c>
      <c r="J179" s="25">
        <v>0</v>
      </c>
      <c r="K179" s="26">
        <v>189000</v>
      </c>
      <c r="L179" s="361"/>
      <c r="M179" s="361"/>
      <c r="N179" s="361"/>
      <c r="O179" s="361"/>
    </row>
    <row r="180" spans="1:15">
      <c r="A180" s="35">
        <v>83</v>
      </c>
      <c r="B180" s="89" t="s">
        <v>140</v>
      </c>
      <c r="C180" s="63">
        <v>105000</v>
      </c>
      <c r="D180" s="25">
        <v>0</v>
      </c>
      <c r="E180" s="24">
        <v>105000</v>
      </c>
      <c r="F180" s="24">
        <v>10500</v>
      </c>
      <c r="G180" s="26">
        <v>94500</v>
      </c>
      <c r="H180" s="25">
        <v>0</v>
      </c>
      <c r="I180" s="25">
        <v>0</v>
      </c>
      <c r="J180" s="25">
        <v>0</v>
      </c>
      <c r="K180" s="26">
        <v>94500</v>
      </c>
      <c r="L180" s="361"/>
      <c r="M180" s="361"/>
      <c r="N180" s="361"/>
      <c r="O180" s="361"/>
    </row>
    <row r="181" spans="1:15" ht="15" customHeight="1">
      <c r="A181" s="35">
        <v>84</v>
      </c>
      <c r="B181" s="117" t="s">
        <v>141</v>
      </c>
      <c r="C181" s="63">
        <v>216825</v>
      </c>
      <c r="D181" s="25">
        <v>0</v>
      </c>
      <c r="E181" s="24">
        <v>216825</v>
      </c>
      <c r="F181" s="24">
        <v>21682.5</v>
      </c>
      <c r="G181" s="26">
        <v>195142</v>
      </c>
      <c r="H181" s="25">
        <v>0</v>
      </c>
      <c r="I181" s="25">
        <v>0</v>
      </c>
      <c r="J181" s="25">
        <v>0</v>
      </c>
      <c r="K181" s="26">
        <v>195142</v>
      </c>
      <c r="L181" s="361" t="s">
        <v>304</v>
      </c>
      <c r="M181" s="361"/>
      <c r="N181" s="361"/>
      <c r="O181" s="361"/>
    </row>
    <row r="182" spans="1:15">
      <c r="A182" s="35">
        <v>85</v>
      </c>
      <c r="B182" s="117" t="s">
        <v>143</v>
      </c>
      <c r="C182" s="63">
        <v>210000</v>
      </c>
      <c r="D182" s="25">
        <v>0</v>
      </c>
      <c r="E182" s="24">
        <v>210000</v>
      </c>
      <c r="F182" s="24">
        <v>21000</v>
      </c>
      <c r="G182" s="26">
        <v>189000</v>
      </c>
      <c r="H182" s="25">
        <v>0</v>
      </c>
      <c r="I182" s="25">
        <v>0</v>
      </c>
      <c r="J182" s="25">
        <v>0</v>
      </c>
      <c r="K182" s="26">
        <v>189000</v>
      </c>
      <c r="L182" s="361"/>
      <c r="M182" s="361"/>
      <c r="N182" s="361"/>
      <c r="O182" s="361"/>
    </row>
    <row r="183" spans="1:15">
      <c r="A183" s="35">
        <v>86</v>
      </c>
      <c r="B183" s="89" t="s">
        <v>144</v>
      </c>
      <c r="C183" s="63">
        <v>210000</v>
      </c>
      <c r="D183" s="25">
        <v>0</v>
      </c>
      <c r="E183" s="24">
        <v>210000</v>
      </c>
      <c r="F183" s="24">
        <v>21000</v>
      </c>
      <c r="G183" s="26">
        <v>189000</v>
      </c>
      <c r="H183" s="25">
        <v>0</v>
      </c>
      <c r="I183" s="25">
        <v>0</v>
      </c>
      <c r="J183" s="25">
        <v>0</v>
      </c>
      <c r="K183" s="26">
        <v>189000</v>
      </c>
      <c r="L183" s="361"/>
      <c r="M183" s="361"/>
      <c r="N183" s="361"/>
      <c r="O183" s="361"/>
    </row>
    <row r="184" spans="1:15">
      <c r="A184" s="35">
        <v>87</v>
      </c>
      <c r="B184" s="89" t="s">
        <v>145</v>
      </c>
      <c r="C184" s="63">
        <v>210000</v>
      </c>
      <c r="D184" s="25">
        <v>0</v>
      </c>
      <c r="E184" s="24">
        <v>210000</v>
      </c>
      <c r="F184" s="24">
        <v>21000</v>
      </c>
      <c r="G184" s="26">
        <v>189000</v>
      </c>
      <c r="H184" s="25">
        <v>0</v>
      </c>
      <c r="I184" s="25">
        <v>0</v>
      </c>
      <c r="J184" s="25">
        <v>0</v>
      </c>
      <c r="K184" s="26">
        <v>189000</v>
      </c>
      <c r="L184" s="361"/>
      <c r="M184" s="361"/>
      <c r="N184" s="361"/>
      <c r="O184" s="361"/>
    </row>
    <row r="185" spans="1:15">
      <c r="A185" s="35">
        <v>88</v>
      </c>
      <c r="B185" s="89" t="s">
        <v>146</v>
      </c>
      <c r="C185" s="63">
        <v>210000</v>
      </c>
      <c r="D185" s="25">
        <v>0</v>
      </c>
      <c r="E185" s="24">
        <v>210000</v>
      </c>
      <c r="F185" s="24">
        <v>21000</v>
      </c>
      <c r="G185" s="26">
        <v>189000</v>
      </c>
      <c r="H185" s="25">
        <v>0</v>
      </c>
      <c r="I185" s="25">
        <v>0</v>
      </c>
      <c r="J185" s="25">
        <v>0</v>
      </c>
      <c r="K185" s="26">
        <v>189000</v>
      </c>
      <c r="L185" s="361"/>
      <c r="M185" s="361"/>
      <c r="N185" s="361"/>
      <c r="O185" s="361"/>
    </row>
    <row r="186" spans="1:15">
      <c r="A186" s="35">
        <v>89</v>
      </c>
      <c r="B186" s="89" t="s">
        <v>147</v>
      </c>
      <c r="C186" s="63">
        <v>210000</v>
      </c>
      <c r="D186" s="25">
        <v>0</v>
      </c>
      <c r="E186" s="24">
        <v>210000</v>
      </c>
      <c r="F186" s="24">
        <v>21000</v>
      </c>
      <c r="G186" s="26">
        <v>189000</v>
      </c>
      <c r="H186" s="25">
        <v>0</v>
      </c>
      <c r="I186" s="25">
        <v>0</v>
      </c>
      <c r="J186" s="25">
        <v>0</v>
      </c>
      <c r="K186" s="26">
        <v>189000</v>
      </c>
      <c r="L186" s="361"/>
      <c r="M186" s="361"/>
      <c r="N186" s="361"/>
      <c r="O186" s="361"/>
    </row>
    <row r="187" spans="1:15">
      <c r="A187" s="35">
        <v>90</v>
      </c>
      <c r="B187" s="89" t="s">
        <v>148</v>
      </c>
      <c r="C187" s="63">
        <v>210000</v>
      </c>
      <c r="D187" s="25">
        <v>0</v>
      </c>
      <c r="E187" s="24">
        <v>210000</v>
      </c>
      <c r="F187" s="24">
        <v>21000</v>
      </c>
      <c r="G187" s="26">
        <v>189000</v>
      </c>
      <c r="H187" s="25">
        <v>0</v>
      </c>
      <c r="I187" s="25">
        <v>0</v>
      </c>
      <c r="J187" s="25">
        <v>0</v>
      </c>
      <c r="K187" s="26">
        <v>189000</v>
      </c>
      <c r="L187" s="361"/>
      <c r="M187" s="361"/>
      <c r="N187" s="361"/>
      <c r="O187" s="361"/>
    </row>
    <row r="188" spans="1:15">
      <c r="A188" s="35">
        <v>91</v>
      </c>
      <c r="B188" s="89" t="s">
        <v>149</v>
      </c>
      <c r="C188" s="63">
        <v>210000</v>
      </c>
      <c r="D188" s="25">
        <v>0</v>
      </c>
      <c r="E188" s="24">
        <v>210000</v>
      </c>
      <c r="F188" s="24">
        <v>21000</v>
      </c>
      <c r="G188" s="26">
        <v>189000</v>
      </c>
      <c r="H188" s="25">
        <v>0</v>
      </c>
      <c r="I188" s="25">
        <v>0</v>
      </c>
      <c r="J188" s="25">
        <v>0</v>
      </c>
      <c r="K188" s="26">
        <v>189000</v>
      </c>
      <c r="L188" s="361"/>
      <c r="M188" s="361"/>
      <c r="N188" s="361"/>
      <c r="O188" s="361"/>
    </row>
    <row r="189" spans="1:15">
      <c r="A189" s="35">
        <v>92</v>
      </c>
      <c r="B189" s="89" t="s">
        <v>150</v>
      </c>
      <c r="C189" s="63">
        <v>105000</v>
      </c>
      <c r="D189" s="25">
        <v>0</v>
      </c>
      <c r="E189" s="24">
        <v>105000</v>
      </c>
      <c r="F189" s="24">
        <v>10500</v>
      </c>
      <c r="G189" s="26">
        <v>94500</v>
      </c>
      <c r="H189" s="25">
        <v>0</v>
      </c>
      <c r="I189" s="25">
        <v>0</v>
      </c>
      <c r="J189" s="25">
        <v>0</v>
      </c>
      <c r="K189" s="26">
        <v>94500</v>
      </c>
      <c r="L189" s="361"/>
      <c r="M189" s="361"/>
      <c r="N189" s="361"/>
      <c r="O189" s="361"/>
    </row>
    <row r="190" spans="1:15" ht="15.75" thickBot="1">
      <c r="A190" s="11"/>
      <c r="B190" s="106"/>
      <c r="C190" s="107"/>
      <c r="D190" s="108"/>
      <c r="E190" s="109"/>
      <c r="F190" s="109"/>
      <c r="G190" s="108"/>
      <c r="H190" s="108"/>
      <c r="I190" s="108"/>
      <c r="J190" s="108"/>
      <c r="K190" s="108"/>
      <c r="L190" s="109"/>
      <c r="M190" s="109"/>
    </row>
    <row r="191" spans="1:15" ht="15.75" thickBot="1">
      <c r="A191" s="11"/>
      <c r="B191" s="208" t="s">
        <v>34</v>
      </c>
      <c r="C191" s="58">
        <v>3601325</v>
      </c>
      <c r="D191" s="58">
        <v>7000</v>
      </c>
      <c r="E191" s="58">
        <v>3594325</v>
      </c>
      <c r="F191" s="58">
        <v>359432.5</v>
      </c>
      <c r="G191" s="58">
        <v>3234892</v>
      </c>
      <c r="H191" s="58">
        <v>0</v>
      </c>
      <c r="I191" s="58">
        <v>0</v>
      </c>
      <c r="J191" s="58">
        <v>0</v>
      </c>
      <c r="K191" s="58">
        <v>3234892</v>
      </c>
      <c r="L191" s="109"/>
      <c r="M191" s="109"/>
    </row>
    <row r="192" spans="1:15">
      <c r="A192" s="11"/>
      <c r="B192" s="106"/>
      <c r="C192" s="107"/>
      <c r="D192" s="108"/>
      <c r="E192" s="109"/>
      <c r="F192" s="109"/>
      <c r="G192" s="108"/>
      <c r="H192" s="108"/>
      <c r="I192" s="108"/>
      <c r="J192" s="108"/>
      <c r="K192" s="108"/>
      <c r="L192" s="109"/>
      <c r="M192" s="109"/>
    </row>
    <row r="193" spans="1:15">
      <c r="A193" s="11"/>
      <c r="B193" s="246" t="s">
        <v>151</v>
      </c>
      <c r="C193" s="118"/>
      <c r="D193" s="108"/>
      <c r="E193" s="109"/>
      <c r="F193" s="109"/>
      <c r="G193" s="108"/>
      <c r="H193" s="108"/>
      <c r="I193" s="108"/>
      <c r="J193" s="108"/>
      <c r="K193" s="108"/>
      <c r="L193" s="109"/>
      <c r="M193" s="109"/>
    </row>
    <row r="194" spans="1:15" ht="16.5" thickBot="1">
      <c r="A194" s="11"/>
      <c r="B194" s="119"/>
      <c r="C194" s="107"/>
      <c r="D194" s="108"/>
      <c r="E194" s="109"/>
      <c r="F194" s="109"/>
      <c r="G194" s="108"/>
      <c r="H194" s="108"/>
      <c r="I194" s="108"/>
      <c r="J194" s="108"/>
      <c r="K194" s="108"/>
      <c r="L194" s="109"/>
      <c r="M194" s="109"/>
    </row>
    <row r="195" spans="1:15" ht="15.75" thickBot="1">
      <c r="A195" s="11"/>
      <c r="B195" s="42" t="s">
        <v>152</v>
      </c>
      <c r="C195" s="59"/>
      <c r="D195" s="41"/>
      <c r="E195" s="40"/>
      <c r="F195" s="40"/>
      <c r="G195" s="41"/>
      <c r="H195" s="41"/>
      <c r="I195" s="41"/>
      <c r="J195" s="41"/>
      <c r="K195" s="41"/>
      <c r="L195" s="40"/>
      <c r="M195" s="40"/>
    </row>
    <row r="196" spans="1:15">
      <c r="A196" s="35">
        <v>93</v>
      </c>
      <c r="B196" s="91" t="s">
        <v>153</v>
      </c>
      <c r="C196" s="24">
        <v>210000</v>
      </c>
      <c r="D196" s="25">
        <v>0</v>
      </c>
      <c r="E196" s="24">
        <v>210000</v>
      </c>
      <c r="F196" s="24">
        <v>21000</v>
      </c>
      <c r="G196" s="26">
        <v>189000</v>
      </c>
      <c r="H196" s="25">
        <v>0</v>
      </c>
      <c r="I196" s="25">
        <v>0</v>
      </c>
      <c r="J196" s="25">
        <v>0</v>
      </c>
      <c r="K196" s="26">
        <v>189000</v>
      </c>
      <c r="L196" s="361"/>
      <c r="M196" s="361"/>
      <c r="N196" s="361"/>
      <c r="O196" s="361"/>
    </row>
    <row r="197" spans="1:15">
      <c r="A197" s="35">
        <v>94</v>
      </c>
      <c r="B197" s="89" t="s">
        <v>154</v>
      </c>
      <c r="C197" s="24">
        <v>210000</v>
      </c>
      <c r="D197" s="25">
        <v>0</v>
      </c>
      <c r="E197" s="24">
        <v>210000</v>
      </c>
      <c r="F197" s="24">
        <v>21000</v>
      </c>
      <c r="G197" s="26">
        <v>189000</v>
      </c>
      <c r="H197" s="25">
        <v>0</v>
      </c>
      <c r="I197" s="25">
        <v>0</v>
      </c>
      <c r="J197" s="25">
        <v>0</v>
      </c>
      <c r="K197" s="26">
        <v>189000</v>
      </c>
      <c r="L197" s="361"/>
      <c r="M197" s="361"/>
      <c r="N197" s="361"/>
      <c r="O197" s="361"/>
    </row>
    <row r="198" spans="1:15">
      <c r="A198" s="35">
        <v>95</v>
      </c>
      <c r="B198" s="89" t="s">
        <v>156</v>
      </c>
      <c r="C198" s="24">
        <v>210000</v>
      </c>
      <c r="D198" s="25">
        <v>0</v>
      </c>
      <c r="E198" s="24">
        <v>210000</v>
      </c>
      <c r="F198" s="24">
        <v>21000</v>
      </c>
      <c r="G198" s="26">
        <v>189000</v>
      </c>
      <c r="H198" s="25">
        <v>0</v>
      </c>
      <c r="I198" s="25">
        <v>0</v>
      </c>
      <c r="J198" s="25">
        <v>0</v>
      </c>
      <c r="K198" s="26">
        <v>189000</v>
      </c>
      <c r="L198" s="361"/>
      <c r="M198" s="361"/>
      <c r="N198" s="361"/>
      <c r="O198" s="361"/>
    </row>
    <row r="199" spans="1:15">
      <c r="A199" s="35">
        <v>96</v>
      </c>
      <c r="B199" s="89" t="s">
        <v>157</v>
      </c>
      <c r="C199" s="24">
        <v>210000</v>
      </c>
      <c r="D199" s="25">
        <v>0</v>
      </c>
      <c r="E199" s="24">
        <v>210000</v>
      </c>
      <c r="F199" s="24">
        <v>21000</v>
      </c>
      <c r="G199" s="26">
        <v>189000</v>
      </c>
      <c r="H199" s="25">
        <v>0</v>
      </c>
      <c r="I199" s="25">
        <v>0</v>
      </c>
      <c r="J199" s="25">
        <v>0</v>
      </c>
      <c r="K199" s="26">
        <v>189000</v>
      </c>
      <c r="L199" s="361"/>
      <c r="M199" s="361"/>
      <c r="N199" s="361"/>
      <c r="O199" s="361"/>
    </row>
    <row r="200" spans="1:15" ht="15" customHeight="1">
      <c r="A200" s="35">
        <v>97</v>
      </c>
      <c r="B200" s="89" t="s">
        <v>158</v>
      </c>
      <c r="C200" s="24">
        <v>210000</v>
      </c>
      <c r="D200" s="25">
        <v>10500</v>
      </c>
      <c r="E200" s="24">
        <v>199500</v>
      </c>
      <c r="F200" s="24">
        <v>19950</v>
      </c>
      <c r="G200" s="26">
        <v>179550</v>
      </c>
      <c r="H200" s="25">
        <v>0</v>
      </c>
      <c r="I200" s="25">
        <v>0</v>
      </c>
      <c r="J200" s="25">
        <v>0</v>
      </c>
      <c r="K200" s="26">
        <v>179550</v>
      </c>
      <c r="L200" s="361" t="s">
        <v>308</v>
      </c>
      <c r="M200" s="361"/>
      <c r="N200" s="361"/>
      <c r="O200" s="361"/>
    </row>
    <row r="201" spans="1:15">
      <c r="A201" s="35">
        <v>98</v>
      </c>
      <c r="B201" s="89" t="s">
        <v>160</v>
      </c>
      <c r="C201" s="24">
        <v>210000</v>
      </c>
      <c r="D201" s="25">
        <v>0</v>
      </c>
      <c r="E201" s="24">
        <v>210000</v>
      </c>
      <c r="F201" s="24">
        <v>21000</v>
      </c>
      <c r="G201" s="26">
        <v>189000</v>
      </c>
      <c r="H201" s="25">
        <v>0</v>
      </c>
      <c r="I201" s="25">
        <v>0</v>
      </c>
      <c r="J201" s="25">
        <v>0</v>
      </c>
      <c r="K201" s="26">
        <v>189000</v>
      </c>
      <c r="L201" s="361" t="s">
        <v>309</v>
      </c>
      <c r="M201" s="361"/>
      <c r="N201" s="361"/>
      <c r="O201" s="361"/>
    </row>
    <row r="202" spans="1:15">
      <c r="A202" s="35">
        <v>99</v>
      </c>
      <c r="B202" s="89" t="s">
        <v>161</v>
      </c>
      <c r="C202" s="24">
        <v>210000</v>
      </c>
      <c r="D202" s="25">
        <v>0</v>
      </c>
      <c r="E202" s="24">
        <v>210000</v>
      </c>
      <c r="F202" s="24">
        <v>21000</v>
      </c>
      <c r="G202" s="26">
        <v>189000</v>
      </c>
      <c r="H202" s="25">
        <v>0</v>
      </c>
      <c r="I202" s="25">
        <v>0</v>
      </c>
      <c r="J202" s="25">
        <v>0</v>
      </c>
      <c r="K202" s="26">
        <v>189000</v>
      </c>
      <c r="L202" s="361"/>
      <c r="M202" s="361"/>
      <c r="N202" s="361"/>
      <c r="O202" s="361"/>
    </row>
    <row r="203" spans="1:15" ht="15" customHeight="1">
      <c r="A203" s="35">
        <v>100</v>
      </c>
      <c r="B203" s="89" t="s">
        <v>163</v>
      </c>
      <c r="C203" s="24">
        <v>210000</v>
      </c>
      <c r="D203" s="25">
        <v>7000</v>
      </c>
      <c r="E203" s="24">
        <v>203000</v>
      </c>
      <c r="F203" s="24">
        <v>20300</v>
      </c>
      <c r="G203" s="26">
        <v>182700</v>
      </c>
      <c r="H203" s="25">
        <v>0</v>
      </c>
      <c r="I203" s="25">
        <v>0</v>
      </c>
      <c r="J203" s="25">
        <v>0</v>
      </c>
      <c r="K203" s="26">
        <v>182700</v>
      </c>
      <c r="L203" s="361" t="s">
        <v>307</v>
      </c>
      <c r="M203" s="361"/>
      <c r="N203" s="361"/>
      <c r="O203" s="361"/>
    </row>
    <row r="204" spans="1:15">
      <c r="A204" s="35">
        <v>101</v>
      </c>
      <c r="B204" s="89" t="s">
        <v>164</v>
      </c>
      <c r="C204" s="24">
        <v>210000</v>
      </c>
      <c r="D204" s="25">
        <v>0</v>
      </c>
      <c r="E204" s="24">
        <v>210000</v>
      </c>
      <c r="F204" s="24">
        <v>21000</v>
      </c>
      <c r="G204" s="26">
        <v>189000</v>
      </c>
      <c r="H204" s="25">
        <v>0</v>
      </c>
      <c r="I204" s="25">
        <v>0</v>
      </c>
      <c r="J204" s="25">
        <v>0</v>
      </c>
      <c r="K204" s="26">
        <v>189000</v>
      </c>
      <c r="L204" s="361"/>
      <c r="M204" s="361"/>
      <c r="N204" s="361"/>
      <c r="O204" s="361"/>
    </row>
    <row r="205" spans="1:15">
      <c r="A205" s="35">
        <v>102</v>
      </c>
      <c r="B205" s="89" t="s">
        <v>165</v>
      </c>
      <c r="C205" s="24">
        <v>210000</v>
      </c>
      <c r="D205" s="25">
        <v>0</v>
      </c>
      <c r="E205" s="24">
        <v>210000</v>
      </c>
      <c r="F205" s="24">
        <v>21000</v>
      </c>
      <c r="G205" s="26">
        <v>189000</v>
      </c>
      <c r="H205" s="25">
        <v>0</v>
      </c>
      <c r="I205" s="25">
        <v>0</v>
      </c>
      <c r="J205" s="25">
        <v>0</v>
      </c>
      <c r="K205" s="26">
        <v>189000</v>
      </c>
      <c r="L205" s="361"/>
      <c r="M205" s="361"/>
      <c r="N205" s="361"/>
      <c r="O205" s="361"/>
    </row>
    <row r="206" spans="1:15">
      <c r="A206" s="35">
        <v>103</v>
      </c>
      <c r="B206" s="89" t="s">
        <v>166</v>
      </c>
      <c r="C206" s="24">
        <v>210000</v>
      </c>
      <c r="D206" s="25">
        <v>0</v>
      </c>
      <c r="E206" s="24">
        <v>210000</v>
      </c>
      <c r="F206" s="24">
        <v>21000</v>
      </c>
      <c r="G206" s="26">
        <v>189000</v>
      </c>
      <c r="H206" s="25">
        <v>0</v>
      </c>
      <c r="I206" s="25">
        <v>0</v>
      </c>
      <c r="J206" s="25">
        <v>0</v>
      </c>
      <c r="K206" s="26">
        <v>189000</v>
      </c>
      <c r="L206" s="361"/>
      <c r="M206" s="361"/>
      <c r="N206" s="361"/>
      <c r="O206" s="361"/>
    </row>
    <row r="207" spans="1:15">
      <c r="A207" s="35">
        <v>104</v>
      </c>
      <c r="B207" s="89" t="s">
        <v>167</v>
      </c>
      <c r="C207" s="24">
        <v>105000</v>
      </c>
      <c r="D207" s="25">
        <v>0</v>
      </c>
      <c r="E207" s="24">
        <v>105000</v>
      </c>
      <c r="F207" s="24">
        <v>10500</v>
      </c>
      <c r="G207" s="26">
        <v>94500</v>
      </c>
      <c r="H207" s="25">
        <v>0</v>
      </c>
      <c r="I207" s="25">
        <v>0</v>
      </c>
      <c r="J207" s="25">
        <v>0</v>
      </c>
      <c r="K207" s="26">
        <v>94500</v>
      </c>
      <c r="L207" s="361"/>
      <c r="M207" s="361"/>
      <c r="N207" s="361"/>
      <c r="O207" s="361"/>
    </row>
    <row r="208" spans="1:15" ht="15" customHeight="1">
      <c r="A208" s="35">
        <v>105</v>
      </c>
      <c r="B208" s="89" t="s">
        <v>168</v>
      </c>
      <c r="C208" s="24">
        <v>210000</v>
      </c>
      <c r="D208" s="25">
        <v>7000</v>
      </c>
      <c r="E208" s="24">
        <v>203000</v>
      </c>
      <c r="F208" s="24">
        <v>20300</v>
      </c>
      <c r="G208" s="26">
        <v>182700</v>
      </c>
      <c r="H208" s="25">
        <v>0</v>
      </c>
      <c r="I208" s="25">
        <v>0</v>
      </c>
      <c r="J208" s="25">
        <v>0</v>
      </c>
      <c r="K208" s="26">
        <v>182700</v>
      </c>
      <c r="L208" s="361" t="s">
        <v>310</v>
      </c>
      <c r="M208" s="361"/>
      <c r="N208" s="361"/>
      <c r="O208" s="361"/>
    </row>
    <row r="209" spans="1:15">
      <c r="A209" s="35">
        <v>106</v>
      </c>
      <c r="B209" s="89" t="s">
        <v>169</v>
      </c>
      <c r="C209" s="24">
        <v>105000</v>
      </c>
      <c r="D209" s="25">
        <v>0</v>
      </c>
      <c r="E209" s="24">
        <v>105000</v>
      </c>
      <c r="F209" s="24">
        <v>10500</v>
      </c>
      <c r="G209" s="26">
        <v>94500</v>
      </c>
      <c r="H209" s="25">
        <v>0</v>
      </c>
      <c r="I209" s="25">
        <v>0</v>
      </c>
      <c r="J209" s="25">
        <v>0</v>
      </c>
      <c r="K209" s="26">
        <v>94500</v>
      </c>
      <c r="L209" s="361"/>
      <c r="M209" s="361"/>
      <c r="N209" s="361"/>
      <c r="O209" s="361"/>
    </row>
    <row r="210" spans="1:15" ht="15" customHeight="1">
      <c r="A210" s="35">
        <v>107</v>
      </c>
      <c r="B210" s="89" t="s">
        <v>170</v>
      </c>
      <c r="C210" s="24">
        <v>210000</v>
      </c>
      <c r="D210" s="25">
        <v>21000</v>
      </c>
      <c r="E210" s="24">
        <v>189000</v>
      </c>
      <c r="F210" s="24">
        <v>18900</v>
      </c>
      <c r="G210" s="26">
        <v>170100</v>
      </c>
      <c r="H210" s="25">
        <v>0</v>
      </c>
      <c r="I210" s="25">
        <v>0</v>
      </c>
      <c r="J210" s="25">
        <v>0</v>
      </c>
      <c r="K210" s="26">
        <v>170100</v>
      </c>
      <c r="L210" s="361" t="s">
        <v>311</v>
      </c>
      <c r="M210" s="361"/>
      <c r="N210" s="361"/>
      <c r="O210" s="361"/>
    </row>
    <row r="211" spans="1:15">
      <c r="A211" s="35">
        <v>108</v>
      </c>
      <c r="B211" s="89" t="s">
        <v>172</v>
      </c>
      <c r="C211" s="24">
        <v>210000</v>
      </c>
      <c r="D211" s="25">
        <v>0</v>
      </c>
      <c r="E211" s="24">
        <v>210000</v>
      </c>
      <c r="F211" s="24">
        <v>21000</v>
      </c>
      <c r="G211" s="26">
        <v>189000</v>
      </c>
      <c r="H211" s="25">
        <v>0</v>
      </c>
      <c r="I211" s="25">
        <v>0</v>
      </c>
      <c r="J211" s="25">
        <v>0</v>
      </c>
      <c r="K211" s="26">
        <v>189000</v>
      </c>
      <c r="L211" s="361"/>
      <c r="M211" s="361"/>
      <c r="N211" s="361"/>
      <c r="O211" s="361"/>
    </row>
    <row r="212" spans="1:15" ht="15" customHeight="1">
      <c r="A212" s="35">
        <v>109</v>
      </c>
      <c r="B212" s="117" t="s">
        <v>173</v>
      </c>
      <c r="C212" s="24">
        <v>105000</v>
      </c>
      <c r="D212" s="25">
        <v>14000</v>
      </c>
      <c r="E212" s="24">
        <v>91000</v>
      </c>
      <c r="F212" s="24">
        <v>9100</v>
      </c>
      <c r="G212" s="26">
        <v>81900</v>
      </c>
      <c r="H212" s="25">
        <v>0</v>
      </c>
      <c r="I212" s="25">
        <v>0</v>
      </c>
      <c r="J212" s="25">
        <v>0</v>
      </c>
      <c r="K212" s="26">
        <v>81900</v>
      </c>
      <c r="L212" s="361" t="s">
        <v>312</v>
      </c>
      <c r="M212" s="361"/>
      <c r="N212" s="361"/>
      <c r="O212" s="361"/>
    </row>
    <row r="213" spans="1:15">
      <c r="A213" s="11"/>
      <c r="B213" s="106"/>
      <c r="C213" s="107"/>
      <c r="D213" s="108"/>
      <c r="E213" s="109"/>
      <c r="F213" s="109"/>
      <c r="G213" s="108"/>
      <c r="H213" s="108"/>
      <c r="I213" s="108"/>
      <c r="J213" s="108"/>
      <c r="K213" s="108"/>
      <c r="L213" s="109"/>
      <c r="M213" s="109"/>
    </row>
    <row r="214" spans="1:15">
      <c r="A214" s="11"/>
      <c r="B214" s="246" t="s">
        <v>179</v>
      </c>
      <c r="C214" s="118"/>
      <c r="D214" s="108"/>
      <c r="E214" s="109"/>
      <c r="F214" s="109"/>
      <c r="G214" s="108"/>
      <c r="H214" s="108"/>
      <c r="I214" s="108"/>
      <c r="J214" s="108"/>
      <c r="K214" s="108"/>
      <c r="L214" s="109"/>
      <c r="M214" s="109"/>
    </row>
    <row r="215" spans="1:15" ht="15.75" thickBot="1">
      <c r="A215" s="11"/>
      <c r="B215" s="106"/>
      <c r="C215" s="107"/>
      <c r="D215" s="108"/>
      <c r="E215" s="109"/>
      <c r="F215" s="109"/>
      <c r="G215" s="108"/>
      <c r="H215" s="108"/>
      <c r="I215" s="108"/>
      <c r="J215" s="108"/>
      <c r="K215" s="108"/>
      <c r="L215" s="109"/>
      <c r="M215" s="109"/>
    </row>
    <row r="216" spans="1:15" ht="15.75" thickBot="1">
      <c r="A216" s="11"/>
      <c r="B216" s="19" t="s">
        <v>180</v>
      </c>
      <c r="C216" s="82"/>
      <c r="D216" s="32"/>
      <c r="E216" s="34"/>
      <c r="F216" s="34"/>
      <c r="G216" s="32"/>
      <c r="H216" s="32"/>
      <c r="I216" s="32"/>
      <c r="J216" s="32"/>
      <c r="K216" s="32"/>
      <c r="L216" s="34"/>
      <c r="M216" s="34"/>
    </row>
    <row r="217" spans="1:15">
      <c r="A217" s="50">
        <v>110</v>
      </c>
      <c r="B217" s="85" t="s">
        <v>181</v>
      </c>
      <c r="C217" s="24">
        <v>340000</v>
      </c>
      <c r="D217" s="25">
        <v>0</v>
      </c>
      <c r="E217" s="24">
        <v>340000</v>
      </c>
      <c r="F217" s="24">
        <v>34000</v>
      </c>
      <c r="G217" s="26">
        <v>306000</v>
      </c>
      <c r="H217" s="25">
        <v>0</v>
      </c>
      <c r="I217" s="25">
        <v>0</v>
      </c>
      <c r="J217" s="25">
        <v>0</v>
      </c>
      <c r="K217" s="26">
        <v>306000</v>
      </c>
      <c r="L217" s="361"/>
      <c r="M217" s="361"/>
      <c r="N217" s="361"/>
      <c r="O217" s="361"/>
    </row>
    <row r="218" spans="1:15">
      <c r="A218" s="50">
        <v>111</v>
      </c>
      <c r="B218" s="90" t="s">
        <v>182</v>
      </c>
      <c r="C218" s="24">
        <v>305000</v>
      </c>
      <c r="D218" s="25">
        <v>0</v>
      </c>
      <c r="E218" s="24">
        <v>305000</v>
      </c>
      <c r="F218" s="24">
        <v>30500</v>
      </c>
      <c r="G218" s="26">
        <v>274500</v>
      </c>
      <c r="H218" s="25">
        <v>0</v>
      </c>
      <c r="I218" s="25">
        <v>0</v>
      </c>
      <c r="J218" s="25">
        <v>0</v>
      </c>
      <c r="K218" s="26">
        <v>274500</v>
      </c>
      <c r="L218" s="361"/>
      <c r="M218" s="361"/>
      <c r="N218" s="361"/>
      <c r="O218" s="361"/>
    </row>
    <row r="219" spans="1:15">
      <c r="A219" s="50">
        <v>112</v>
      </c>
      <c r="B219" s="90" t="s">
        <v>183</v>
      </c>
      <c r="C219" s="24">
        <v>210000</v>
      </c>
      <c r="D219" s="25">
        <v>0</v>
      </c>
      <c r="E219" s="24">
        <v>210000</v>
      </c>
      <c r="F219" s="24">
        <v>21000</v>
      </c>
      <c r="G219" s="26">
        <v>189000</v>
      </c>
      <c r="H219" s="25">
        <v>0</v>
      </c>
      <c r="I219" s="25">
        <v>0</v>
      </c>
      <c r="J219" s="25">
        <v>0</v>
      </c>
      <c r="K219" s="26">
        <v>189000</v>
      </c>
      <c r="L219" s="361"/>
      <c r="M219" s="361"/>
      <c r="N219" s="361"/>
      <c r="O219" s="361"/>
    </row>
    <row r="220" spans="1:15">
      <c r="A220" s="11"/>
      <c r="B220" s="106"/>
      <c r="C220" s="107"/>
      <c r="D220" s="108"/>
      <c r="E220" s="109"/>
      <c r="F220" s="109"/>
      <c r="G220" s="108"/>
      <c r="H220" s="108"/>
      <c r="I220" s="108"/>
      <c r="J220" s="108"/>
      <c r="K220" s="108"/>
      <c r="L220" s="109"/>
      <c r="M220" s="109"/>
    </row>
    <row r="221" spans="1:15">
      <c r="A221" s="11"/>
      <c r="B221" s="246" t="s">
        <v>184</v>
      </c>
      <c r="C221" s="118"/>
      <c r="D221" s="108"/>
      <c r="E221" s="109"/>
      <c r="F221" s="109"/>
      <c r="G221" s="108"/>
      <c r="H221" s="108"/>
      <c r="I221" s="108"/>
      <c r="J221" s="108"/>
      <c r="K221" s="108"/>
      <c r="L221" s="109"/>
      <c r="M221" s="109"/>
    </row>
    <row r="222" spans="1:15" ht="15.75" thickBot="1">
      <c r="A222" s="11"/>
      <c r="B222" s="106"/>
      <c r="C222" s="107"/>
      <c r="D222" s="108"/>
      <c r="E222" s="109"/>
      <c r="F222" s="109"/>
      <c r="G222" s="108"/>
      <c r="H222" s="108"/>
      <c r="I222" s="108"/>
      <c r="J222" s="108"/>
      <c r="K222" s="108"/>
      <c r="L222" s="109"/>
      <c r="M222" s="109"/>
    </row>
    <row r="223" spans="1:15" ht="15.75" thickBot="1">
      <c r="A223" s="11"/>
      <c r="B223" s="19" t="s">
        <v>185</v>
      </c>
      <c r="C223" s="59"/>
      <c r="D223" s="41"/>
      <c r="E223" s="40"/>
      <c r="F223" s="40"/>
      <c r="G223" s="41"/>
      <c r="H223" s="41"/>
      <c r="I223" s="41"/>
      <c r="J223" s="41"/>
      <c r="K223" s="41"/>
      <c r="L223" s="40"/>
      <c r="M223" s="40"/>
    </row>
    <row r="224" spans="1:15">
      <c r="A224" s="35">
        <v>113</v>
      </c>
      <c r="B224" s="85" t="s">
        <v>186</v>
      </c>
      <c r="C224" s="24">
        <v>260000</v>
      </c>
      <c r="D224" s="25">
        <v>0</v>
      </c>
      <c r="E224" s="24">
        <v>260000</v>
      </c>
      <c r="F224" s="24">
        <v>26000</v>
      </c>
      <c r="G224" s="26">
        <v>234000</v>
      </c>
      <c r="H224" s="25">
        <v>0</v>
      </c>
      <c r="I224" s="25">
        <v>0</v>
      </c>
      <c r="J224" s="25">
        <v>0</v>
      </c>
      <c r="K224" s="26">
        <v>234000</v>
      </c>
      <c r="L224" s="361"/>
      <c r="M224" s="361"/>
      <c r="N224" s="361"/>
      <c r="O224" s="361"/>
    </row>
    <row r="225" spans="1:15">
      <c r="A225" s="35">
        <v>114</v>
      </c>
      <c r="B225" s="90" t="s">
        <v>188</v>
      </c>
      <c r="C225" s="24">
        <v>260000</v>
      </c>
      <c r="D225" s="25">
        <v>0</v>
      </c>
      <c r="E225" s="24">
        <v>260000</v>
      </c>
      <c r="F225" s="24">
        <v>26000</v>
      </c>
      <c r="G225" s="26">
        <v>234000</v>
      </c>
      <c r="H225" s="25">
        <v>0</v>
      </c>
      <c r="I225" s="25">
        <v>0</v>
      </c>
      <c r="J225" s="25">
        <v>0</v>
      </c>
      <c r="K225" s="26">
        <v>234000</v>
      </c>
      <c r="L225" s="361"/>
      <c r="M225" s="361"/>
      <c r="N225" s="361"/>
      <c r="O225" s="361"/>
    </row>
    <row r="226" spans="1:15">
      <c r="A226" s="35">
        <v>115</v>
      </c>
      <c r="B226" s="89" t="s">
        <v>189</v>
      </c>
      <c r="C226" s="24">
        <v>260000</v>
      </c>
      <c r="D226" s="25">
        <v>0</v>
      </c>
      <c r="E226" s="24">
        <v>260000</v>
      </c>
      <c r="F226" s="24">
        <v>26000</v>
      </c>
      <c r="G226" s="26">
        <v>234000</v>
      </c>
      <c r="H226" s="25">
        <v>0</v>
      </c>
      <c r="I226" s="25">
        <v>0</v>
      </c>
      <c r="J226" s="25">
        <v>0</v>
      </c>
      <c r="K226" s="26">
        <v>234000</v>
      </c>
      <c r="L226" s="361"/>
      <c r="M226" s="361"/>
      <c r="N226" s="361"/>
      <c r="O226" s="361"/>
    </row>
    <row r="227" spans="1:15" ht="15.75" thickBot="1">
      <c r="A227" s="11"/>
      <c r="B227" s="106"/>
      <c r="C227" s="107"/>
      <c r="D227" s="108"/>
      <c r="E227" s="109"/>
      <c r="F227" s="109"/>
      <c r="G227" s="108"/>
      <c r="H227" s="108"/>
      <c r="I227" s="108"/>
      <c r="J227" s="108"/>
      <c r="K227" s="108"/>
      <c r="L227" s="109"/>
      <c r="M227" s="109"/>
    </row>
    <row r="228" spans="1:15" ht="15.75" thickBot="1">
      <c r="A228" s="11"/>
      <c r="B228" s="208" t="s">
        <v>34</v>
      </c>
      <c r="C228" s="58">
        <v>4890000</v>
      </c>
      <c r="D228" s="58">
        <v>59500</v>
      </c>
      <c r="E228" s="58">
        <v>4830500</v>
      </c>
      <c r="F228" s="58">
        <v>483050</v>
      </c>
      <c r="G228" s="58">
        <v>4347450</v>
      </c>
      <c r="H228" s="58">
        <v>0</v>
      </c>
      <c r="I228" s="58">
        <v>0</v>
      </c>
      <c r="J228" s="58">
        <v>0</v>
      </c>
      <c r="K228" s="58">
        <v>4347450</v>
      </c>
      <c r="L228" s="109"/>
      <c r="M228" s="109"/>
    </row>
    <row r="229" spans="1:15">
      <c r="A229" s="11"/>
      <c r="B229" s="106"/>
      <c r="C229" s="107"/>
      <c r="D229" s="107"/>
      <c r="E229" s="109"/>
      <c r="F229" s="109"/>
      <c r="G229" s="108"/>
      <c r="H229" s="108"/>
      <c r="I229" s="108"/>
      <c r="J229" s="108"/>
      <c r="K229" s="108"/>
      <c r="L229" s="109"/>
      <c r="M229" s="109"/>
    </row>
    <row r="230" spans="1:15">
      <c r="A230" s="11"/>
      <c r="B230" s="246" t="s">
        <v>190</v>
      </c>
      <c r="C230" s="118"/>
      <c r="D230" s="118"/>
      <c r="E230" s="109"/>
      <c r="F230" s="109"/>
      <c r="G230" s="108"/>
      <c r="H230" s="108"/>
      <c r="I230" s="108"/>
      <c r="J230" s="108"/>
      <c r="K230" s="108"/>
      <c r="L230" s="109"/>
      <c r="M230" s="109"/>
    </row>
    <row r="231" spans="1:15" ht="15.75" thickBot="1">
      <c r="A231" s="11"/>
      <c r="B231" s="106"/>
      <c r="C231" s="107"/>
      <c r="D231" s="107"/>
      <c r="E231" s="109"/>
      <c r="F231" s="109"/>
      <c r="G231" s="108"/>
      <c r="H231" s="108"/>
      <c r="I231" s="108"/>
      <c r="J231" s="108"/>
      <c r="K231" s="108"/>
      <c r="L231" s="109"/>
      <c r="M231" s="109"/>
    </row>
    <row r="232" spans="1:15" ht="15.75" thickBot="1">
      <c r="A232" s="80"/>
      <c r="B232" s="19" t="s">
        <v>191</v>
      </c>
      <c r="C232" s="39"/>
      <c r="D232" s="39"/>
      <c r="E232" s="40"/>
      <c r="F232" s="40"/>
      <c r="G232" s="41"/>
      <c r="H232" s="41"/>
      <c r="I232" s="41"/>
      <c r="J232" s="41"/>
      <c r="K232" s="41"/>
      <c r="L232" s="40"/>
      <c r="M232" s="40"/>
    </row>
    <row r="233" spans="1:15" ht="15" customHeight="1">
      <c r="A233" s="79">
        <v>116</v>
      </c>
      <c r="B233" s="91" t="s">
        <v>192</v>
      </c>
      <c r="C233" s="24">
        <v>210000</v>
      </c>
      <c r="D233" s="25">
        <v>7000</v>
      </c>
      <c r="E233" s="24">
        <v>203000</v>
      </c>
      <c r="F233" s="24">
        <v>20300</v>
      </c>
      <c r="G233" s="26">
        <v>182700</v>
      </c>
      <c r="H233" s="25">
        <v>0</v>
      </c>
      <c r="I233" s="25">
        <v>0</v>
      </c>
      <c r="J233" s="25">
        <v>0</v>
      </c>
      <c r="K233" s="26">
        <v>182700</v>
      </c>
      <c r="L233" s="361" t="s">
        <v>313</v>
      </c>
      <c r="M233" s="361"/>
      <c r="N233" s="361"/>
      <c r="O233" s="361"/>
    </row>
    <row r="234" spans="1:15" ht="15" customHeight="1">
      <c r="A234" s="79">
        <v>117</v>
      </c>
      <c r="B234" s="89" t="s">
        <v>193</v>
      </c>
      <c r="C234" s="24">
        <v>210000</v>
      </c>
      <c r="D234" s="25">
        <v>35000</v>
      </c>
      <c r="E234" s="24">
        <v>175000</v>
      </c>
      <c r="F234" s="24">
        <v>17500</v>
      </c>
      <c r="G234" s="26">
        <v>157500</v>
      </c>
      <c r="H234" s="25">
        <v>0</v>
      </c>
      <c r="I234" s="25">
        <v>0</v>
      </c>
      <c r="J234" s="25">
        <v>0</v>
      </c>
      <c r="K234" s="26">
        <v>157500</v>
      </c>
      <c r="L234" s="361" t="s">
        <v>314</v>
      </c>
      <c r="M234" s="361"/>
      <c r="N234" s="361"/>
      <c r="O234" s="361"/>
    </row>
    <row r="235" spans="1:15" ht="15" customHeight="1">
      <c r="A235" s="79">
        <v>118</v>
      </c>
      <c r="B235" s="89" t="s">
        <v>194</v>
      </c>
      <c r="C235" s="24">
        <v>0</v>
      </c>
      <c r="D235" s="25">
        <v>0</v>
      </c>
      <c r="E235" s="24">
        <v>0</v>
      </c>
      <c r="F235" s="24">
        <v>0</v>
      </c>
      <c r="G235" s="26">
        <v>0</v>
      </c>
      <c r="H235" s="25">
        <v>0</v>
      </c>
      <c r="I235" s="25">
        <v>0</v>
      </c>
      <c r="J235" s="25">
        <v>0</v>
      </c>
      <c r="K235" s="26">
        <v>0</v>
      </c>
      <c r="L235" s="367" t="s">
        <v>315</v>
      </c>
      <c r="M235" s="367"/>
      <c r="N235" s="367"/>
      <c r="O235" s="367"/>
    </row>
    <row r="236" spans="1:15">
      <c r="A236" s="79">
        <v>119</v>
      </c>
      <c r="B236" s="89" t="s">
        <v>196</v>
      </c>
      <c r="C236" s="24">
        <v>210000</v>
      </c>
      <c r="D236" s="25">
        <v>0</v>
      </c>
      <c r="E236" s="24">
        <v>210000</v>
      </c>
      <c r="F236" s="24">
        <v>21000</v>
      </c>
      <c r="G236" s="26">
        <v>189000</v>
      </c>
      <c r="H236" s="25">
        <v>0</v>
      </c>
      <c r="I236" s="25">
        <v>0</v>
      </c>
      <c r="J236" s="25">
        <v>0</v>
      </c>
      <c r="K236" s="26">
        <v>189000</v>
      </c>
      <c r="L236" s="361"/>
      <c r="M236" s="361"/>
      <c r="N236" s="361"/>
      <c r="O236" s="361"/>
    </row>
    <row r="237" spans="1:15" ht="15.75" thickBot="1">
      <c r="A237" s="11"/>
      <c r="B237" s="106"/>
      <c r="C237" s="107"/>
      <c r="D237" s="108"/>
      <c r="E237" s="109"/>
      <c r="F237" s="109"/>
      <c r="G237" s="108"/>
      <c r="H237" s="108"/>
      <c r="I237" s="108"/>
      <c r="J237" s="108"/>
      <c r="K237" s="108"/>
      <c r="L237" s="109"/>
      <c r="M237" s="109"/>
    </row>
    <row r="238" spans="1:15" ht="15.75" thickBot="1">
      <c r="B238" s="19" t="s">
        <v>197</v>
      </c>
      <c r="C238" s="82"/>
      <c r="D238" s="41"/>
      <c r="E238" s="40"/>
      <c r="F238" s="40"/>
      <c r="G238" s="41"/>
      <c r="H238" s="41"/>
      <c r="I238" s="41"/>
      <c r="J238" s="41"/>
      <c r="K238" s="41"/>
      <c r="L238" s="40"/>
      <c r="M238" s="40"/>
    </row>
    <row r="239" spans="1:15">
      <c r="A239" s="35">
        <v>120</v>
      </c>
      <c r="B239" s="91" t="s">
        <v>198</v>
      </c>
      <c r="C239" s="24">
        <v>230000</v>
      </c>
      <c r="D239" s="25">
        <v>0</v>
      </c>
      <c r="E239" s="24">
        <v>230000</v>
      </c>
      <c r="F239" s="24">
        <v>23000</v>
      </c>
      <c r="G239" s="26">
        <v>207000</v>
      </c>
      <c r="H239" s="25">
        <v>0</v>
      </c>
      <c r="I239" s="25">
        <v>0</v>
      </c>
      <c r="J239" s="25">
        <v>0</v>
      </c>
      <c r="K239" s="26">
        <v>207000</v>
      </c>
      <c r="L239" s="361"/>
      <c r="M239" s="361"/>
      <c r="N239" s="361"/>
      <c r="O239" s="361"/>
    </row>
    <row r="240" spans="1:15">
      <c r="A240" s="35">
        <v>121</v>
      </c>
      <c r="B240" s="89" t="s">
        <v>199</v>
      </c>
      <c r="C240" s="24">
        <v>230000</v>
      </c>
      <c r="D240" s="25">
        <v>0</v>
      </c>
      <c r="E240" s="24">
        <v>230000</v>
      </c>
      <c r="F240" s="24">
        <v>23000</v>
      </c>
      <c r="G240" s="26">
        <v>207000</v>
      </c>
      <c r="H240" s="25">
        <v>0</v>
      </c>
      <c r="I240" s="25">
        <v>0</v>
      </c>
      <c r="J240" s="25">
        <v>0</v>
      </c>
      <c r="K240" s="26">
        <v>207000</v>
      </c>
      <c r="L240" s="361"/>
      <c r="M240" s="361"/>
      <c r="N240" s="361"/>
      <c r="O240" s="361"/>
    </row>
    <row r="241" spans="1:15">
      <c r="A241" s="120">
        <v>122</v>
      </c>
      <c r="B241" s="121" t="s">
        <v>200</v>
      </c>
      <c r="C241" s="122">
        <v>230000</v>
      </c>
      <c r="D241" s="25">
        <v>0</v>
      </c>
      <c r="E241" s="24">
        <v>230000</v>
      </c>
      <c r="F241" s="24">
        <v>23000</v>
      </c>
      <c r="G241" s="26">
        <v>207000</v>
      </c>
      <c r="H241" s="25">
        <v>0</v>
      </c>
      <c r="I241" s="25">
        <v>0</v>
      </c>
      <c r="J241" s="25">
        <v>0</v>
      </c>
      <c r="K241" s="26">
        <v>207000</v>
      </c>
      <c r="L241" s="361"/>
      <c r="M241" s="361"/>
      <c r="N241" s="361"/>
      <c r="O241" s="361"/>
    </row>
    <row r="242" spans="1:15">
      <c r="A242" s="35">
        <v>123</v>
      </c>
      <c r="B242" s="89" t="s">
        <v>201</v>
      </c>
      <c r="C242" s="24">
        <v>230000</v>
      </c>
      <c r="D242" s="25">
        <v>0</v>
      </c>
      <c r="E242" s="24">
        <v>230000</v>
      </c>
      <c r="F242" s="24">
        <v>23000</v>
      </c>
      <c r="G242" s="26">
        <v>207000</v>
      </c>
      <c r="H242" s="25">
        <v>0</v>
      </c>
      <c r="I242" s="25">
        <v>0</v>
      </c>
      <c r="J242" s="25">
        <v>0</v>
      </c>
      <c r="K242" s="26">
        <v>207000</v>
      </c>
      <c r="L242" s="361"/>
      <c r="M242" s="361"/>
      <c r="N242" s="361"/>
      <c r="O242" s="361"/>
    </row>
    <row r="243" spans="1:15" ht="15.75" thickBot="1">
      <c r="A243" s="11"/>
      <c r="B243" s="83"/>
      <c r="C243" s="59"/>
      <c r="D243" s="41"/>
      <c r="E243" s="40"/>
      <c r="F243" s="40"/>
      <c r="G243" s="41"/>
      <c r="H243" s="41"/>
      <c r="I243" s="41"/>
      <c r="J243" s="41"/>
      <c r="K243" s="41"/>
      <c r="L243" s="40"/>
      <c r="M243" s="40"/>
    </row>
    <row r="244" spans="1:15" ht="15.75" thickBot="1">
      <c r="A244" s="11"/>
      <c r="B244" s="19" t="s">
        <v>202</v>
      </c>
      <c r="C244" s="82"/>
      <c r="D244" s="32"/>
      <c r="E244" s="34"/>
      <c r="F244" s="34"/>
      <c r="G244" s="32"/>
      <c r="H244" s="32"/>
      <c r="I244" s="32"/>
      <c r="J244" s="32"/>
      <c r="K244" s="32"/>
      <c r="L244" s="34"/>
      <c r="M244" s="34"/>
    </row>
    <row r="245" spans="1:15">
      <c r="A245" s="50">
        <v>124</v>
      </c>
      <c r="B245" s="91" t="s">
        <v>203</v>
      </c>
      <c r="C245" s="24">
        <v>230000</v>
      </c>
      <c r="D245" s="25">
        <v>0</v>
      </c>
      <c r="E245" s="24">
        <v>230000</v>
      </c>
      <c r="F245" s="24">
        <v>23000</v>
      </c>
      <c r="G245" s="26">
        <v>207000</v>
      </c>
      <c r="H245" s="25">
        <v>0</v>
      </c>
      <c r="I245" s="25">
        <v>0</v>
      </c>
      <c r="J245" s="25">
        <v>0</v>
      </c>
      <c r="K245" s="26">
        <v>207000</v>
      </c>
      <c r="L245" s="361"/>
      <c r="M245" s="361"/>
      <c r="N245" s="361"/>
      <c r="O245" s="361"/>
    </row>
    <row r="246" spans="1:15">
      <c r="A246" s="50">
        <v>125</v>
      </c>
      <c r="B246" s="89" t="s">
        <v>204</v>
      </c>
      <c r="C246" s="63">
        <v>230000</v>
      </c>
      <c r="D246" s="25">
        <v>0</v>
      </c>
      <c r="E246" s="24">
        <v>230000</v>
      </c>
      <c r="F246" s="24">
        <v>23000</v>
      </c>
      <c r="G246" s="26">
        <v>207000</v>
      </c>
      <c r="H246" s="25">
        <v>0</v>
      </c>
      <c r="I246" s="25">
        <v>0</v>
      </c>
      <c r="J246" s="25">
        <v>0</v>
      </c>
      <c r="K246" s="26">
        <v>207000</v>
      </c>
      <c r="L246" s="361"/>
      <c r="M246" s="361"/>
      <c r="N246" s="361"/>
      <c r="O246" s="361"/>
    </row>
    <row r="247" spans="1:15">
      <c r="A247" s="50">
        <v>126</v>
      </c>
      <c r="B247" s="89" t="s">
        <v>205</v>
      </c>
      <c r="C247" s="24">
        <v>230000</v>
      </c>
      <c r="D247" s="25">
        <v>0</v>
      </c>
      <c r="E247" s="24">
        <v>230000</v>
      </c>
      <c r="F247" s="24">
        <v>23000</v>
      </c>
      <c r="G247" s="26">
        <v>207000</v>
      </c>
      <c r="H247" s="25">
        <v>0</v>
      </c>
      <c r="I247" s="25">
        <v>0</v>
      </c>
      <c r="J247" s="25">
        <v>0</v>
      </c>
      <c r="K247" s="26">
        <v>207000</v>
      </c>
      <c r="L247" s="361"/>
      <c r="M247" s="361"/>
      <c r="N247" s="361"/>
      <c r="O247" s="361"/>
    </row>
    <row r="248" spans="1:15">
      <c r="A248" s="50">
        <v>127</v>
      </c>
      <c r="B248" s="89" t="s">
        <v>206</v>
      </c>
      <c r="C248" s="24">
        <v>230000</v>
      </c>
      <c r="D248" s="25">
        <v>0</v>
      </c>
      <c r="E248" s="24">
        <v>230000</v>
      </c>
      <c r="F248" s="24">
        <v>23000</v>
      </c>
      <c r="G248" s="26">
        <v>207000</v>
      </c>
      <c r="H248" s="25">
        <v>0</v>
      </c>
      <c r="I248" s="25">
        <v>0</v>
      </c>
      <c r="J248" s="25">
        <v>0</v>
      </c>
      <c r="K248" s="26">
        <v>207000</v>
      </c>
      <c r="L248" s="361"/>
      <c r="M248" s="361"/>
      <c r="N248" s="361"/>
      <c r="O248" s="361"/>
    </row>
    <row r="249" spans="1:15" ht="15.75" thickBot="1">
      <c r="A249" s="11"/>
      <c r="B249" s="106"/>
      <c r="C249" s="107"/>
      <c r="D249" s="108"/>
      <c r="E249" s="109"/>
      <c r="F249" s="109"/>
      <c r="G249" s="108"/>
      <c r="H249" s="108"/>
      <c r="I249" s="108"/>
      <c r="J249" s="108"/>
      <c r="K249" s="108"/>
      <c r="L249" s="109"/>
      <c r="M249" s="109"/>
    </row>
    <row r="250" spans="1:15" ht="15.75" thickBot="1">
      <c r="B250" s="19" t="s">
        <v>207</v>
      </c>
      <c r="C250" s="82"/>
      <c r="D250" s="32"/>
      <c r="E250" s="34"/>
      <c r="F250" s="34"/>
      <c r="G250" s="32"/>
      <c r="H250" s="32"/>
      <c r="I250" s="32"/>
      <c r="J250" s="32"/>
      <c r="K250" s="32"/>
      <c r="L250" s="34"/>
      <c r="M250" s="34"/>
    </row>
    <row r="251" spans="1:15">
      <c r="A251" s="35">
        <v>128</v>
      </c>
      <c r="B251" s="91" t="s">
        <v>208</v>
      </c>
      <c r="C251" s="24">
        <v>220000</v>
      </c>
      <c r="D251" s="25">
        <v>0</v>
      </c>
      <c r="E251" s="24">
        <v>220000</v>
      </c>
      <c r="F251" s="24">
        <v>22000</v>
      </c>
      <c r="G251" s="26">
        <v>198000</v>
      </c>
      <c r="H251" s="25">
        <v>0</v>
      </c>
      <c r="I251" s="25">
        <v>0</v>
      </c>
      <c r="J251" s="25">
        <v>0</v>
      </c>
      <c r="K251" s="26">
        <v>198000</v>
      </c>
      <c r="L251" s="361"/>
      <c r="M251" s="361"/>
      <c r="N251" s="361"/>
      <c r="O251" s="361"/>
    </row>
    <row r="252" spans="1:15">
      <c r="A252" s="35">
        <v>129</v>
      </c>
      <c r="B252" s="89" t="s">
        <v>209</v>
      </c>
      <c r="C252" s="24">
        <v>220000</v>
      </c>
      <c r="D252" s="25">
        <v>0</v>
      </c>
      <c r="E252" s="24">
        <v>220000</v>
      </c>
      <c r="F252" s="24">
        <v>22000</v>
      </c>
      <c r="G252" s="26">
        <v>198000</v>
      </c>
      <c r="H252" s="25">
        <v>0</v>
      </c>
      <c r="I252" s="25">
        <v>0</v>
      </c>
      <c r="J252" s="25">
        <v>0</v>
      </c>
      <c r="K252" s="26">
        <v>198000</v>
      </c>
      <c r="L252" s="361"/>
      <c r="M252" s="361"/>
      <c r="N252" s="361"/>
      <c r="O252" s="361"/>
    </row>
    <row r="253" spans="1:15">
      <c r="A253" s="35">
        <v>130</v>
      </c>
      <c r="B253" s="89" t="s">
        <v>210</v>
      </c>
      <c r="C253" s="24">
        <v>220000</v>
      </c>
      <c r="D253" s="25">
        <v>0</v>
      </c>
      <c r="E253" s="24">
        <v>220000</v>
      </c>
      <c r="F253" s="24">
        <v>22000</v>
      </c>
      <c r="G253" s="26">
        <v>198000</v>
      </c>
      <c r="H253" s="25">
        <v>0</v>
      </c>
      <c r="I253" s="25">
        <v>0</v>
      </c>
      <c r="J253" s="25">
        <v>0</v>
      </c>
      <c r="K253" s="26">
        <v>198000</v>
      </c>
      <c r="L253" s="361"/>
      <c r="M253" s="361"/>
      <c r="N253" s="361"/>
      <c r="O253" s="361"/>
    </row>
    <row r="254" spans="1:15">
      <c r="A254" s="35">
        <v>131</v>
      </c>
      <c r="B254" s="89" t="s">
        <v>211</v>
      </c>
      <c r="C254" s="24">
        <v>220000</v>
      </c>
      <c r="D254" s="25">
        <v>0</v>
      </c>
      <c r="E254" s="24">
        <v>220000</v>
      </c>
      <c r="F254" s="24">
        <v>22000</v>
      </c>
      <c r="G254" s="26">
        <v>198000</v>
      </c>
      <c r="H254" s="25">
        <v>0</v>
      </c>
      <c r="I254" s="25">
        <v>0</v>
      </c>
      <c r="J254" s="25">
        <v>0</v>
      </c>
      <c r="K254" s="26">
        <v>198000</v>
      </c>
      <c r="L254" s="361"/>
      <c r="M254" s="361"/>
      <c r="N254" s="361"/>
      <c r="O254" s="361"/>
    </row>
    <row r="255" spans="1:15" ht="15.75" thickBot="1">
      <c r="A255" s="11"/>
      <c r="B255" s="83"/>
      <c r="C255" s="59"/>
      <c r="D255" s="70"/>
      <c r="E255" s="69"/>
      <c r="F255" s="69"/>
      <c r="G255" s="70"/>
      <c r="H255" s="70"/>
      <c r="I255" s="70"/>
      <c r="J255" s="70"/>
      <c r="K255" s="70"/>
      <c r="L255" s="40"/>
      <c r="M255" s="40"/>
      <c r="N255" s="40"/>
      <c r="O255" s="40"/>
    </row>
    <row r="256" spans="1:15" ht="15.75" thickBot="1">
      <c r="A256" s="11"/>
      <c r="B256" s="208" t="s">
        <v>34</v>
      </c>
      <c r="C256" s="58">
        <v>3350000</v>
      </c>
      <c r="D256" s="58">
        <v>42000</v>
      </c>
      <c r="E256" s="58">
        <v>3308000</v>
      </c>
      <c r="F256" s="58">
        <v>330800</v>
      </c>
      <c r="G256" s="58">
        <v>2977200</v>
      </c>
      <c r="H256" s="58">
        <v>0</v>
      </c>
      <c r="I256" s="58">
        <v>0</v>
      </c>
      <c r="J256" s="58">
        <v>0</v>
      </c>
      <c r="K256" s="58">
        <v>2977200</v>
      </c>
      <c r="L256" s="40"/>
      <c r="M256" s="40"/>
      <c r="N256" s="40"/>
      <c r="O256" s="40"/>
    </row>
    <row r="257" spans="1:15" ht="15.75" thickBot="1">
      <c r="A257" s="11"/>
      <c r="B257" s="83"/>
      <c r="C257" s="59"/>
      <c r="D257" s="41"/>
      <c r="E257" s="40"/>
      <c r="F257" s="40"/>
      <c r="G257" s="41"/>
      <c r="H257" s="41"/>
      <c r="I257" s="41"/>
      <c r="J257" s="41"/>
      <c r="K257" s="41"/>
      <c r="L257" s="40"/>
      <c r="M257" s="40"/>
      <c r="N257" s="51"/>
      <c r="O257" s="51"/>
    </row>
    <row r="258" spans="1:15" ht="15.75" thickBot="1">
      <c r="A258" s="11"/>
      <c r="B258" s="19" t="s">
        <v>212</v>
      </c>
      <c r="C258" s="59"/>
      <c r="D258" s="41"/>
      <c r="E258" s="40"/>
      <c r="F258" s="40"/>
      <c r="G258" s="41"/>
      <c r="H258" s="41"/>
      <c r="I258" s="41"/>
      <c r="J258" s="41"/>
      <c r="K258" s="41"/>
      <c r="L258" s="40"/>
      <c r="M258" s="40"/>
    </row>
    <row r="259" spans="1:15">
      <c r="A259" s="35">
        <v>132</v>
      </c>
      <c r="B259" s="91" t="s">
        <v>213</v>
      </c>
      <c r="C259" s="24">
        <v>220000</v>
      </c>
      <c r="D259" s="25">
        <v>0</v>
      </c>
      <c r="E259" s="24">
        <v>220000</v>
      </c>
      <c r="F259" s="24">
        <v>22000</v>
      </c>
      <c r="G259" s="26">
        <v>198000</v>
      </c>
      <c r="H259" s="25">
        <v>0</v>
      </c>
      <c r="I259" s="25">
        <v>0</v>
      </c>
      <c r="J259" s="25">
        <v>0</v>
      </c>
      <c r="K259" s="26">
        <v>198000</v>
      </c>
      <c r="L259" s="361"/>
      <c r="M259" s="361"/>
      <c r="N259" s="361"/>
      <c r="O259" s="361"/>
    </row>
    <row r="260" spans="1:15" ht="15.75" thickBot="1">
      <c r="A260" s="11"/>
      <c r="B260" s="83"/>
      <c r="C260" s="40"/>
      <c r="D260" s="41"/>
      <c r="E260" s="40"/>
      <c r="F260" s="40"/>
      <c r="G260" s="41"/>
      <c r="H260" s="41"/>
      <c r="I260" s="41"/>
      <c r="J260" s="41"/>
      <c r="K260" s="41"/>
      <c r="L260" s="40"/>
      <c r="M260" s="40"/>
      <c r="N260" s="51"/>
      <c r="O260" s="51"/>
    </row>
    <row r="261" spans="1:15" ht="15.75" thickBot="1">
      <c r="A261" s="11"/>
      <c r="B261" s="19" t="s">
        <v>217</v>
      </c>
      <c r="C261" s="40"/>
      <c r="D261" s="41"/>
      <c r="E261" s="40"/>
      <c r="F261" s="40"/>
      <c r="G261" s="41"/>
      <c r="H261" s="41"/>
      <c r="I261" s="41"/>
      <c r="J261" s="41"/>
      <c r="K261" s="41"/>
      <c r="L261" s="40"/>
      <c r="M261" s="40"/>
    </row>
    <row r="262" spans="1:15">
      <c r="A262" s="35">
        <v>133</v>
      </c>
      <c r="B262" s="91" t="s">
        <v>218</v>
      </c>
      <c r="C262" s="24">
        <v>220000</v>
      </c>
      <c r="D262" s="25">
        <v>0</v>
      </c>
      <c r="E262" s="24">
        <v>220000</v>
      </c>
      <c r="F262" s="24">
        <v>22000</v>
      </c>
      <c r="G262" s="26">
        <v>198000</v>
      </c>
      <c r="H262" s="25">
        <v>0</v>
      </c>
      <c r="I262" s="25">
        <v>0</v>
      </c>
      <c r="J262" s="25">
        <v>0</v>
      </c>
      <c r="K262" s="26">
        <v>198000</v>
      </c>
      <c r="L262" s="361"/>
      <c r="M262" s="361"/>
      <c r="N262" s="361"/>
      <c r="O262" s="361"/>
    </row>
    <row r="263" spans="1:15" ht="15.75" thickBot="1">
      <c r="A263" s="11"/>
      <c r="B263" s="123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</row>
    <row r="264" spans="1:15" ht="15.75" thickBot="1">
      <c r="A264" s="92"/>
      <c r="B264" s="19" t="s">
        <v>219</v>
      </c>
      <c r="C264" s="40"/>
      <c r="D264" s="41"/>
      <c r="E264" s="40"/>
      <c r="F264" s="40"/>
      <c r="G264" s="41"/>
      <c r="H264" s="41"/>
      <c r="I264" s="41"/>
      <c r="J264" s="41"/>
      <c r="K264" s="41"/>
      <c r="L264" s="40"/>
      <c r="M264" s="40"/>
    </row>
    <row r="265" spans="1:15">
      <c r="A265" s="50">
        <v>134</v>
      </c>
      <c r="B265" s="91" t="s">
        <v>220</v>
      </c>
      <c r="C265" s="24">
        <v>220000</v>
      </c>
      <c r="D265" s="25">
        <v>0</v>
      </c>
      <c r="E265" s="24">
        <v>220000</v>
      </c>
      <c r="F265" s="24">
        <v>22000</v>
      </c>
      <c r="G265" s="26">
        <v>198000</v>
      </c>
      <c r="H265" s="25">
        <v>0</v>
      </c>
      <c r="I265" s="25">
        <v>0</v>
      </c>
      <c r="J265" s="25">
        <v>0</v>
      </c>
      <c r="K265" s="26">
        <v>198000</v>
      </c>
      <c r="L265" s="361"/>
      <c r="M265" s="361"/>
      <c r="N265" s="361"/>
      <c r="O265" s="361"/>
    </row>
    <row r="266" spans="1:15" ht="15" customHeight="1">
      <c r="A266" s="50">
        <v>135</v>
      </c>
      <c r="B266" s="91" t="s">
        <v>221</v>
      </c>
      <c r="C266" s="24">
        <v>220000</v>
      </c>
      <c r="D266" s="25">
        <v>110000</v>
      </c>
      <c r="E266" s="24">
        <v>110000</v>
      </c>
      <c r="F266" s="24">
        <v>11000</v>
      </c>
      <c r="G266" s="26">
        <v>99000</v>
      </c>
      <c r="H266" s="25">
        <v>0</v>
      </c>
      <c r="I266" s="25">
        <v>0</v>
      </c>
      <c r="J266" s="25">
        <v>0</v>
      </c>
      <c r="K266" s="26">
        <v>99000</v>
      </c>
      <c r="L266" s="361" t="s">
        <v>316</v>
      </c>
      <c r="M266" s="361"/>
      <c r="N266" s="361"/>
      <c r="O266" s="361"/>
    </row>
    <row r="267" spans="1:15" ht="15.75" thickBot="1">
      <c r="A267" s="11"/>
      <c r="B267" s="83"/>
      <c r="C267" s="40"/>
      <c r="D267" s="41"/>
      <c r="E267" s="40"/>
      <c r="F267" s="40"/>
      <c r="G267" s="41"/>
      <c r="H267" s="41"/>
      <c r="I267" s="41"/>
      <c r="J267" s="41"/>
      <c r="K267" s="41"/>
      <c r="L267" s="40"/>
      <c r="M267" s="40"/>
    </row>
    <row r="268" spans="1:15" ht="15.75" thickBot="1">
      <c r="A268" s="21"/>
      <c r="B268" s="19" t="s">
        <v>222</v>
      </c>
      <c r="C268" s="40"/>
      <c r="D268" s="41"/>
      <c r="E268" s="40"/>
      <c r="F268" s="40"/>
      <c r="G268" s="41"/>
      <c r="H268" s="41"/>
      <c r="I268" s="41"/>
      <c r="J268" s="41"/>
      <c r="K268" s="41"/>
      <c r="L268" s="40"/>
      <c r="M268" s="40"/>
    </row>
    <row r="269" spans="1:15">
      <c r="A269" s="35">
        <v>136</v>
      </c>
      <c r="B269" s="91" t="s">
        <v>223</v>
      </c>
      <c r="C269" s="124">
        <v>220000</v>
      </c>
      <c r="D269" s="25">
        <v>0</v>
      </c>
      <c r="E269" s="24">
        <v>220000</v>
      </c>
      <c r="F269" s="24">
        <v>22000</v>
      </c>
      <c r="G269" s="26">
        <v>198000</v>
      </c>
      <c r="H269" s="25">
        <v>0</v>
      </c>
      <c r="I269" s="25">
        <v>0</v>
      </c>
      <c r="J269" s="25">
        <v>0</v>
      </c>
      <c r="K269" s="26">
        <v>198000</v>
      </c>
      <c r="L269" s="361"/>
      <c r="M269" s="361"/>
      <c r="N269" s="361"/>
      <c r="O269" s="361"/>
    </row>
    <row r="270" spans="1:15">
      <c r="A270" s="35">
        <v>137</v>
      </c>
      <c r="B270" s="89" t="s">
        <v>224</v>
      </c>
      <c r="C270" s="24">
        <v>220000</v>
      </c>
      <c r="D270" s="25">
        <v>0</v>
      </c>
      <c r="E270" s="24">
        <v>220000</v>
      </c>
      <c r="F270" s="24">
        <v>22000</v>
      </c>
      <c r="G270" s="26">
        <v>198000</v>
      </c>
      <c r="H270" s="25">
        <v>0</v>
      </c>
      <c r="I270" s="25">
        <v>0</v>
      </c>
      <c r="J270" s="25">
        <v>0</v>
      </c>
      <c r="K270" s="26">
        <v>198000</v>
      </c>
      <c r="L270" s="361"/>
      <c r="M270" s="361"/>
      <c r="N270" s="361"/>
      <c r="O270" s="361"/>
    </row>
    <row r="271" spans="1:15">
      <c r="A271" s="35">
        <v>138</v>
      </c>
      <c r="B271" s="89" t="s">
        <v>225</v>
      </c>
      <c r="C271" s="24">
        <v>220000</v>
      </c>
      <c r="D271" s="25">
        <v>0</v>
      </c>
      <c r="E271" s="24">
        <v>220000</v>
      </c>
      <c r="F271" s="24">
        <v>22000</v>
      </c>
      <c r="G271" s="26">
        <v>198000</v>
      </c>
      <c r="H271" s="25">
        <v>0</v>
      </c>
      <c r="I271" s="25">
        <v>0</v>
      </c>
      <c r="J271" s="25">
        <v>0</v>
      </c>
      <c r="K271" s="26">
        <v>198000</v>
      </c>
      <c r="L271" s="361"/>
      <c r="M271" s="361"/>
      <c r="N271" s="361"/>
      <c r="O271" s="361"/>
    </row>
    <row r="272" spans="1:15" ht="15.75" thickBot="1">
      <c r="A272" s="11"/>
      <c r="B272" s="83"/>
      <c r="C272" s="40"/>
      <c r="D272" s="41"/>
      <c r="E272" s="40"/>
      <c r="F272" s="40"/>
      <c r="G272" s="41"/>
      <c r="H272" s="41"/>
      <c r="I272" s="41"/>
      <c r="J272" s="41"/>
      <c r="K272" s="41"/>
      <c r="L272" s="40"/>
      <c r="M272" s="40"/>
    </row>
    <row r="273" spans="1:15" ht="15.75" thickBot="1">
      <c r="B273" s="19" t="s">
        <v>226</v>
      </c>
      <c r="C273" s="40"/>
      <c r="D273" s="41"/>
      <c r="E273" s="40"/>
      <c r="F273" s="40"/>
      <c r="G273" s="41"/>
      <c r="H273" s="41"/>
      <c r="I273" s="41"/>
      <c r="J273" s="41"/>
      <c r="K273" s="41"/>
      <c r="L273" s="40"/>
      <c r="M273" s="40"/>
    </row>
    <row r="274" spans="1:15">
      <c r="A274" s="35">
        <v>139</v>
      </c>
      <c r="B274" s="91" t="s">
        <v>227</v>
      </c>
      <c r="C274" s="24">
        <v>220000</v>
      </c>
      <c r="D274" s="25">
        <v>0</v>
      </c>
      <c r="E274" s="24">
        <v>220000</v>
      </c>
      <c r="F274" s="24">
        <v>22000</v>
      </c>
      <c r="G274" s="26">
        <v>198000</v>
      </c>
      <c r="H274" s="25">
        <v>0</v>
      </c>
      <c r="I274" s="25">
        <v>0</v>
      </c>
      <c r="J274" s="25">
        <v>0</v>
      </c>
      <c r="K274" s="26">
        <v>198000</v>
      </c>
      <c r="L274" s="361"/>
      <c r="M274" s="361"/>
      <c r="N274" s="361"/>
      <c r="O274" s="361"/>
    </row>
    <row r="275" spans="1:15" ht="15.75" thickBot="1">
      <c r="A275" s="11"/>
      <c r="B275" s="83"/>
      <c r="C275" s="40"/>
      <c r="D275" s="41"/>
      <c r="E275" s="40"/>
      <c r="F275" s="40"/>
      <c r="G275" s="41"/>
      <c r="H275" s="41"/>
      <c r="I275" s="41"/>
      <c r="J275" s="41"/>
      <c r="K275" s="41"/>
      <c r="L275" s="40"/>
      <c r="M275" s="40"/>
    </row>
    <row r="276" spans="1:15" ht="15.75" thickBot="1">
      <c r="A276" s="11"/>
      <c r="B276" s="19" t="s">
        <v>228</v>
      </c>
      <c r="C276" s="40"/>
      <c r="D276" s="41"/>
      <c r="E276" s="40"/>
      <c r="F276" s="40"/>
      <c r="G276" s="41"/>
      <c r="H276" s="41"/>
      <c r="I276" s="41"/>
      <c r="J276" s="41"/>
      <c r="K276" s="41"/>
      <c r="L276" s="40"/>
      <c r="M276" s="40"/>
    </row>
    <row r="277" spans="1:15">
      <c r="A277" s="44">
        <v>140</v>
      </c>
      <c r="B277" s="125" t="s">
        <v>229</v>
      </c>
      <c r="C277" s="124">
        <v>105000</v>
      </c>
      <c r="D277" s="25">
        <v>0</v>
      </c>
      <c r="E277" s="24">
        <v>105000</v>
      </c>
      <c r="F277" s="24">
        <v>10500</v>
      </c>
      <c r="G277" s="26">
        <v>94500</v>
      </c>
      <c r="H277" s="25">
        <v>0</v>
      </c>
      <c r="I277" s="25">
        <v>0</v>
      </c>
      <c r="J277" s="25">
        <v>0</v>
      </c>
      <c r="K277" s="26">
        <v>94500</v>
      </c>
      <c r="L277" s="361"/>
      <c r="M277" s="361"/>
      <c r="N277" s="361"/>
      <c r="O277" s="361"/>
    </row>
    <row r="278" spans="1:15">
      <c r="A278" s="35">
        <v>141</v>
      </c>
      <c r="B278" s="89" t="s">
        <v>230</v>
      </c>
      <c r="C278" s="124">
        <v>220000</v>
      </c>
      <c r="D278" s="25">
        <v>0</v>
      </c>
      <c r="E278" s="24">
        <v>220000</v>
      </c>
      <c r="F278" s="24">
        <v>22000</v>
      </c>
      <c r="G278" s="26">
        <v>198000</v>
      </c>
      <c r="H278" s="25">
        <v>0</v>
      </c>
      <c r="I278" s="25">
        <v>0</v>
      </c>
      <c r="J278" s="25">
        <v>0</v>
      </c>
      <c r="K278" s="26">
        <v>198000</v>
      </c>
      <c r="L278" s="361"/>
      <c r="M278" s="361"/>
      <c r="N278" s="361"/>
      <c r="O278" s="361"/>
    </row>
    <row r="279" spans="1:15" ht="15.75" thickBot="1">
      <c r="A279" s="11"/>
      <c r="B279" s="83"/>
      <c r="C279" s="59"/>
      <c r="D279" s="41"/>
      <c r="E279" s="40"/>
      <c r="F279" s="40"/>
      <c r="G279" s="41"/>
      <c r="H279" s="41"/>
      <c r="I279" s="41"/>
      <c r="J279" s="41"/>
      <c r="K279" s="41"/>
      <c r="L279" s="40"/>
      <c r="M279" s="40"/>
    </row>
    <row r="280" spans="1:15" ht="15.75" thickBot="1">
      <c r="A280" s="11"/>
      <c r="B280" s="94" t="s">
        <v>231</v>
      </c>
      <c r="C280" s="59"/>
      <c r="D280" s="41"/>
      <c r="E280" s="40"/>
      <c r="F280" s="40"/>
      <c r="G280" s="41"/>
      <c r="H280" s="41"/>
      <c r="I280" s="41"/>
      <c r="J280" s="41"/>
      <c r="K280" s="41"/>
      <c r="L280" s="40"/>
      <c r="M280" s="40"/>
    </row>
    <row r="281" spans="1:15" ht="15" customHeight="1">
      <c r="A281" s="44">
        <v>142</v>
      </c>
      <c r="B281" s="125" t="s">
        <v>232</v>
      </c>
      <c r="C281" s="24">
        <v>230000</v>
      </c>
      <c r="D281" s="25">
        <v>0</v>
      </c>
      <c r="E281" s="24">
        <v>230000</v>
      </c>
      <c r="F281" s="24">
        <v>23000</v>
      </c>
      <c r="G281" s="26">
        <v>207000</v>
      </c>
      <c r="H281" s="25">
        <v>0</v>
      </c>
      <c r="I281" s="25">
        <v>0</v>
      </c>
      <c r="J281" s="25">
        <v>0</v>
      </c>
      <c r="K281" s="26">
        <v>207000</v>
      </c>
      <c r="L281" s="361" t="s">
        <v>291</v>
      </c>
      <c r="M281" s="361"/>
      <c r="N281" s="361"/>
      <c r="O281" s="361"/>
    </row>
    <row r="282" spans="1:15" ht="15" customHeight="1">
      <c r="A282" s="35">
        <v>143</v>
      </c>
      <c r="B282" s="89" t="s">
        <v>233</v>
      </c>
      <c r="C282" s="124">
        <v>230000</v>
      </c>
      <c r="D282" s="25">
        <v>0</v>
      </c>
      <c r="E282" s="24">
        <v>230000</v>
      </c>
      <c r="F282" s="24">
        <v>23000</v>
      </c>
      <c r="G282" s="26">
        <v>207000</v>
      </c>
      <c r="H282" s="25">
        <v>0</v>
      </c>
      <c r="I282" s="25">
        <v>0</v>
      </c>
      <c r="J282" s="25">
        <v>0</v>
      </c>
      <c r="K282" s="26">
        <v>207000</v>
      </c>
      <c r="L282" s="361" t="s">
        <v>291</v>
      </c>
      <c r="M282" s="361"/>
      <c r="N282" s="361"/>
      <c r="O282" s="361"/>
    </row>
    <row r="283" spans="1:15" ht="15" customHeight="1">
      <c r="A283" s="35">
        <v>144</v>
      </c>
      <c r="B283" s="89" t="s">
        <v>234</v>
      </c>
      <c r="C283" s="124">
        <v>230000</v>
      </c>
      <c r="D283" s="25">
        <v>0</v>
      </c>
      <c r="E283" s="24">
        <v>230000</v>
      </c>
      <c r="F283" s="24">
        <v>23000</v>
      </c>
      <c r="G283" s="26">
        <v>207000</v>
      </c>
      <c r="H283" s="25">
        <v>0</v>
      </c>
      <c r="I283" s="25">
        <v>0</v>
      </c>
      <c r="J283" s="25">
        <v>0</v>
      </c>
      <c r="K283" s="26">
        <v>207000</v>
      </c>
      <c r="L283" s="361" t="s">
        <v>291</v>
      </c>
      <c r="M283" s="361"/>
      <c r="N283" s="361"/>
      <c r="O283" s="361"/>
    </row>
    <row r="284" spans="1:15">
      <c r="A284" s="11"/>
      <c r="B284" s="126"/>
      <c r="C284" s="127"/>
      <c r="D284" s="41"/>
      <c r="E284" s="128"/>
      <c r="F284" s="128"/>
      <c r="G284" s="41"/>
      <c r="H284" s="41"/>
      <c r="I284" s="41"/>
      <c r="J284" s="41"/>
      <c r="K284" s="41"/>
      <c r="L284" s="40"/>
      <c r="M284" s="40"/>
    </row>
    <row r="285" spans="1:15">
      <c r="A285" s="11"/>
      <c r="B285" s="246" t="s">
        <v>235</v>
      </c>
      <c r="C285" s="129"/>
      <c r="D285" s="41"/>
      <c r="E285" s="109"/>
      <c r="F285" s="40"/>
      <c r="G285" s="41"/>
      <c r="H285" s="41"/>
      <c r="I285" s="41"/>
      <c r="J285" s="41"/>
      <c r="K285" s="41"/>
      <c r="L285" s="40"/>
      <c r="M285" s="40"/>
    </row>
    <row r="286" spans="1:15" ht="15.75" thickBot="1">
      <c r="A286" s="11"/>
      <c r="B286" s="126"/>
      <c r="C286" s="127"/>
      <c r="D286" s="41"/>
      <c r="E286" s="128"/>
      <c r="F286" s="128"/>
      <c r="G286" s="41"/>
      <c r="H286" s="41"/>
      <c r="I286" s="41"/>
      <c r="J286" s="41"/>
      <c r="K286" s="41"/>
      <c r="L286" s="40"/>
      <c r="M286" s="40"/>
    </row>
    <row r="287" spans="1:15" ht="15.75" thickBot="1">
      <c r="A287" s="11"/>
      <c r="B287" s="19" t="s">
        <v>236</v>
      </c>
      <c r="C287" s="59"/>
      <c r="D287" s="41"/>
      <c r="E287" s="40"/>
      <c r="F287" s="40"/>
      <c r="G287" s="41"/>
      <c r="H287" s="41"/>
      <c r="I287" s="41"/>
      <c r="J287" s="41"/>
      <c r="K287" s="41"/>
      <c r="L287" s="40"/>
      <c r="M287" s="40"/>
    </row>
    <row r="288" spans="1:15" ht="15" customHeight="1">
      <c r="A288" s="35">
        <v>145</v>
      </c>
      <c r="B288" s="91" t="s">
        <v>237</v>
      </c>
      <c r="C288" s="24">
        <v>220000</v>
      </c>
      <c r="D288" s="25">
        <v>7333.333333333333</v>
      </c>
      <c r="E288" s="24">
        <v>212666.66666666666</v>
      </c>
      <c r="F288" s="24">
        <v>21266.666666666668</v>
      </c>
      <c r="G288" s="26">
        <v>191400</v>
      </c>
      <c r="H288" s="25">
        <v>0</v>
      </c>
      <c r="I288" s="25">
        <v>0</v>
      </c>
      <c r="J288" s="25">
        <v>0</v>
      </c>
      <c r="K288" s="26">
        <v>191400</v>
      </c>
      <c r="L288" s="361" t="s">
        <v>317</v>
      </c>
      <c r="M288" s="361"/>
      <c r="N288" s="361"/>
      <c r="O288" s="361"/>
    </row>
    <row r="289" spans="1:15" ht="15.75" thickBot="1">
      <c r="A289" s="11"/>
      <c r="B289" s="126"/>
      <c r="C289" s="127"/>
      <c r="D289" s="41"/>
      <c r="E289" s="128"/>
      <c r="F289" s="128"/>
      <c r="G289" s="41"/>
      <c r="H289" s="41"/>
      <c r="I289" s="41"/>
      <c r="J289" s="41"/>
      <c r="K289" s="41"/>
      <c r="L289" s="40"/>
      <c r="M289" s="40"/>
    </row>
    <row r="290" spans="1:15" ht="15.75" thickBot="1">
      <c r="A290" s="11"/>
      <c r="B290" s="208" t="s">
        <v>34</v>
      </c>
      <c r="C290" s="58">
        <v>2995000</v>
      </c>
      <c r="D290" s="58">
        <v>117333.33333333333</v>
      </c>
      <c r="E290" s="58">
        <v>2877666.6666666665</v>
      </c>
      <c r="F290" s="58">
        <v>287766.66666666669</v>
      </c>
      <c r="G290" s="58">
        <v>2589900</v>
      </c>
      <c r="H290" s="58">
        <v>0</v>
      </c>
      <c r="I290" s="58">
        <v>0</v>
      </c>
      <c r="J290" s="58">
        <v>0</v>
      </c>
      <c r="K290" s="58">
        <v>2589900</v>
      </c>
      <c r="L290" s="40"/>
      <c r="M290" s="40"/>
    </row>
    <row r="291" spans="1:15" ht="15.75" thickBot="1">
      <c r="A291" s="11"/>
      <c r="B291" s="126"/>
      <c r="C291" s="128"/>
      <c r="D291" s="41"/>
      <c r="E291" s="128"/>
      <c r="F291" s="128"/>
      <c r="G291" s="41"/>
      <c r="H291" s="41"/>
      <c r="I291" s="41"/>
      <c r="J291" s="41"/>
      <c r="K291" s="41"/>
      <c r="L291" s="40"/>
      <c r="M291" s="40"/>
    </row>
    <row r="292" spans="1:15" ht="15.75" thickBot="1">
      <c r="A292" s="11"/>
      <c r="B292" s="208" t="s">
        <v>8</v>
      </c>
      <c r="C292" s="58">
        <v>33927715</v>
      </c>
      <c r="D292" s="58">
        <v>936704.2</v>
      </c>
      <c r="E292" s="58">
        <v>32991010.799999993</v>
      </c>
      <c r="F292" s="58">
        <v>3299101.08</v>
      </c>
      <c r="G292" s="58">
        <v>29691908.68</v>
      </c>
      <c r="H292" s="58">
        <v>43404.166666666672</v>
      </c>
      <c r="I292" s="58">
        <v>15000</v>
      </c>
      <c r="J292" s="58">
        <v>0</v>
      </c>
      <c r="K292" s="58">
        <v>29633504.513333336</v>
      </c>
      <c r="L292" s="40"/>
      <c r="M292" s="40"/>
    </row>
    <row r="293" spans="1:15">
      <c r="A293" s="11"/>
      <c r="B293" s="126"/>
      <c r="C293" s="127"/>
      <c r="D293" s="127"/>
      <c r="E293" s="128"/>
      <c r="F293" s="128"/>
      <c r="G293" s="41"/>
      <c r="H293" s="41"/>
      <c r="I293" s="41"/>
      <c r="J293" s="41"/>
      <c r="K293" s="41"/>
      <c r="L293" s="40"/>
      <c r="M293" s="40"/>
    </row>
    <row r="294" spans="1:15">
      <c r="A294" s="11"/>
      <c r="B294" s="126" t="s">
        <v>238</v>
      </c>
      <c r="C294" s="127"/>
      <c r="D294" s="127"/>
      <c r="E294" s="128"/>
      <c r="F294" s="128"/>
      <c r="G294" s="41"/>
      <c r="H294" s="41"/>
      <c r="I294" s="41"/>
      <c r="J294" s="41"/>
      <c r="K294" s="41"/>
      <c r="L294" s="40"/>
      <c r="M294" s="40"/>
    </row>
    <row r="295" spans="1:15">
      <c r="A295" s="11"/>
      <c r="B295" s="126"/>
      <c r="C295" s="127"/>
      <c r="D295" s="127"/>
      <c r="E295" s="128"/>
      <c r="F295" s="128"/>
      <c r="G295" s="41"/>
      <c r="H295" s="41"/>
      <c r="I295" s="41"/>
      <c r="J295" s="41"/>
      <c r="K295" s="41"/>
      <c r="L295" s="40"/>
      <c r="M295" s="40"/>
    </row>
    <row r="296" spans="1:15">
      <c r="A296" s="11"/>
      <c r="B296" s="126" t="s">
        <v>239</v>
      </c>
      <c r="C296" s="128"/>
      <c r="D296" s="128"/>
      <c r="E296" s="128"/>
      <c r="F296" s="128"/>
      <c r="G296" s="131"/>
      <c r="H296" s="131"/>
      <c r="I296" s="131"/>
      <c r="J296" s="131"/>
      <c r="K296" s="131"/>
      <c r="L296" s="132"/>
      <c r="M296" s="132"/>
      <c r="N296" s="51"/>
      <c r="O296" s="51"/>
    </row>
    <row r="297" spans="1:15">
      <c r="A297" s="92"/>
      <c r="B297" s="46" t="s">
        <v>240</v>
      </c>
      <c r="C297" s="40"/>
      <c r="D297" s="40"/>
      <c r="E297" s="40"/>
      <c r="F297" s="40"/>
      <c r="G297" s="130"/>
      <c r="H297" s="130"/>
      <c r="I297" s="130"/>
      <c r="J297" s="130"/>
      <c r="K297" s="130"/>
      <c r="L297" s="133"/>
      <c r="M297" s="133"/>
    </row>
    <row r="298" spans="1:15">
      <c r="A298" s="92"/>
      <c r="B298" s="83" t="s">
        <v>241</v>
      </c>
      <c r="C298" s="98"/>
      <c r="D298" s="98"/>
      <c r="E298" s="98"/>
      <c r="F298" s="98"/>
      <c r="G298" s="130"/>
      <c r="H298" s="130"/>
      <c r="I298" s="130"/>
      <c r="J298" s="130"/>
      <c r="K298" s="130"/>
      <c r="L298" s="133"/>
      <c r="M298" s="133"/>
    </row>
    <row r="299" spans="1:15">
      <c r="A299" s="92"/>
      <c r="B299" s="83" t="s">
        <v>242</v>
      </c>
      <c r="C299" s="98"/>
      <c r="D299" s="98"/>
      <c r="E299" s="98"/>
      <c r="F299" s="98"/>
      <c r="G299" s="130"/>
      <c r="H299" s="130"/>
      <c r="I299" s="130"/>
      <c r="J299" s="130"/>
      <c r="K299" s="130"/>
      <c r="L299" s="133"/>
      <c r="M299" s="133"/>
    </row>
    <row r="300" spans="1:15">
      <c r="A300" s="92"/>
      <c r="B300" s="83" t="s">
        <v>243</v>
      </c>
      <c r="C300" s="98"/>
      <c r="D300" s="98"/>
      <c r="E300" s="98"/>
      <c r="F300" s="98"/>
      <c r="G300" s="130"/>
      <c r="H300" s="130"/>
      <c r="I300" s="130"/>
      <c r="J300" s="130"/>
      <c r="K300" s="130"/>
      <c r="L300" s="133"/>
      <c r="M300" s="133"/>
      <c r="N300" s="51"/>
      <c r="O300" s="51"/>
    </row>
    <row r="301" spans="1:15">
      <c r="A301" s="92"/>
      <c r="B301" s="83" t="s">
        <v>244</v>
      </c>
      <c r="C301" s="98"/>
      <c r="D301" s="98"/>
      <c r="E301" s="98"/>
      <c r="F301" s="98"/>
      <c r="G301" s="130"/>
      <c r="H301" s="130"/>
      <c r="I301" s="130"/>
      <c r="J301" s="130"/>
      <c r="K301" s="130"/>
      <c r="L301" s="133"/>
      <c r="M301" s="133"/>
    </row>
    <row r="302" spans="1:15">
      <c r="A302" s="92"/>
      <c r="B302" s="83" t="s">
        <v>245</v>
      </c>
      <c r="C302" s="98"/>
      <c r="D302" s="98"/>
      <c r="E302" s="98"/>
      <c r="F302" s="98"/>
      <c r="G302" s="130"/>
      <c r="H302" s="130"/>
      <c r="I302" s="130"/>
      <c r="J302" s="130"/>
      <c r="K302" s="130"/>
      <c r="L302" s="133"/>
      <c r="M302" s="133"/>
    </row>
    <row r="303" spans="1:15">
      <c r="A303" s="92"/>
      <c r="B303" s="83" t="s">
        <v>246</v>
      </c>
      <c r="C303" s="98"/>
      <c r="D303" s="98"/>
      <c r="E303" s="98"/>
      <c r="F303" s="98"/>
      <c r="G303" s="130"/>
      <c r="H303" s="130"/>
      <c r="I303" s="130"/>
      <c r="J303" s="130"/>
      <c r="K303" s="130"/>
      <c r="L303" s="133"/>
      <c r="M303" s="133"/>
    </row>
    <row r="304" spans="1:15">
      <c r="A304" s="92"/>
      <c r="B304" s="134" t="s">
        <v>247</v>
      </c>
      <c r="C304" s="135"/>
      <c r="D304" s="135"/>
      <c r="E304" s="40"/>
      <c r="F304" s="40"/>
      <c r="G304" s="41"/>
      <c r="H304" s="41"/>
      <c r="I304" s="41"/>
      <c r="J304" s="41"/>
      <c r="K304" s="41"/>
      <c r="L304" s="40"/>
      <c r="M304" s="40"/>
    </row>
    <row r="305" spans="1:15">
      <c r="A305" s="92"/>
      <c r="B305" s="83"/>
      <c r="C305" s="59"/>
      <c r="D305" s="59"/>
      <c r="E305" s="40"/>
      <c r="F305" s="40"/>
      <c r="G305" s="41"/>
      <c r="H305" s="41"/>
      <c r="I305" s="41"/>
      <c r="J305" s="41"/>
      <c r="K305" s="41"/>
      <c r="L305" s="40"/>
      <c r="M305" s="40"/>
    </row>
    <row r="306" spans="1:15">
      <c r="A306" s="92"/>
      <c r="B306" s="83"/>
      <c r="C306" s="59"/>
      <c r="D306" s="59"/>
      <c r="E306" s="40"/>
      <c r="F306" s="40"/>
      <c r="G306" s="41"/>
      <c r="H306" s="41"/>
      <c r="I306" s="41"/>
      <c r="J306" s="41"/>
      <c r="K306" s="41"/>
      <c r="L306" s="40"/>
      <c r="M306" s="40"/>
      <c r="N306" s="3"/>
      <c r="O306" s="3"/>
    </row>
    <row r="307" spans="1:15">
      <c r="A307" s="92"/>
      <c r="B307" s="83"/>
      <c r="C307" s="59"/>
      <c r="D307" s="59"/>
      <c r="E307" s="40"/>
      <c r="F307" s="40"/>
      <c r="G307" s="41"/>
      <c r="H307" s="41"/>
      <c r="I307" s="41"/>
      <c r="J307" s="41"/>
      <c r="K307" s="41"/>
      <c r="L307" s="40"/>
      <c r="M307" s="40"/>
    </row>
    <row r="308" spans="1:15">
      <c r="A308" s="92"/>
      <c r="B308" s="83"/>
      <c r="C308" s="59"/>
      <c r="D308" s="59"/>
      <c r="E308" s="40"/>
      <c r="F308" s="40"/>
      <c r="G308" s="41"/>
      <c r="H308" s="41"/>
      <c r="I308" s="41"/>
      <c r="J308" s="41"/>
      <c r="K308" s="41"/>
      <c r="L308" s="40"/>
      <c r="M308" s="40"/>
    </row>
    <row r="309" spans="1:15" ht="15.75" customHeight="1">
      <c r="B309" s="363" t="s">
        <v>248</v>
      </c>
      <c r="C309" s="366"/>
      <c r="D309" s="366"/>
      <c r="E309" s="366"/>
      <c r="F309" s="366"/>
      <c r="G309" s="366"/>
      <c r="H309" s="136"/>
      <c r="I309" s="136"/>
      <c r="J309" s="136"/>
      <c r="K309" s="136"/>
      <c r="L309" s="138"/>
      <c r="M309" s="138"/>
    </row>
    <row r="310" spans="1:15" ht="18">
      <c r="A310" s="11"/>
      <c r="B310" s="139"/>
      <c r="C310" s="140"/>
      <c r="D310" s="140"/>
      <c r="E310" s="138"/>
      <c r="F310" s="138"/>
      <c r="G310" s="138"/>
      <c r="H310" s="138"/>
      <c r="I310" s="138"/>
      <c r="J310" s="138"/>
      <c r="K310" s="138"/>
      <c r="L310" s="138"/>
      <c r="M310" s="138"/>
    </row>
    <row r="311" spans="1:15" ht="38.25">
      <c r="A311" s="11"/>
      <c r="B311" s="12" t="s">
        <v>3</v>
      </c>
      <c r="C311" s="12" t="s">
        <v>4</v>
      </c>
      <c r="D311" s="13" t="s">
        <v>5</v>
      </c>
      <c r="E311" s="12" t="s">
        <v>6</v>
      </c>
      <c r="F311" s="14" t="s">
        <v>7</v>
      </c>
      <c r="G311" s="12" t="s">
        <v>8</v>
      </c>
      <c r="H311" s="13" t="s">
        <v>9</v>
      </c>
      <c r="I311" s="13" t="s">
        <v>10</v>
      </c>
      <c r="J311" s="13" t="s">
        <v>11</v>
      </c>
      <c r="K311" s="13" t="s">
        <v>12</v>
      </c>
      <c r="L311" s="358" t="s">
        <v>13</v>
      </c>
      <c r="M311" s="359"/>
      <c r="N311" s="359"/>
      <c r="O311" s="360"/>
    </row>
    <row r="312" spans="1:15" ht="15.75">
      <c r="C312" s="142"/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</row>
    <row r="313" spans="1:15">
      <c r="A313" s="144"/>
      <c r="B313" s="145" t="s">
        <v>249</v>
      </c>
      <c r="C313" s="146"/>
      <c r="D313" s="147"/>
      <c r="E313" s="148"/>
      <c r="F313" s="148"/>
      <c r="G313" s="147"/>
      <c r="H313" s="147"/>
      <c r="I313" s="147"/>
      <c r="J313" s="147"/>
      <c r="K313" s="147"/>
      <c r="L313" s="148"/>
      <c r="M313" s="148"/>
    </row>
    <row r="314" spans="1:15">
      <c r="A314" s="35">
        <v>146</v>
      </c>
      <c r="B314" s="149" t="s">
        <v>250</v>
      </c>
      <c r="C314" s="150">
        <v>589227</v>
      </c>
      <c r="D314" s="25">
        <v>0</v>
      </c>
      <c r="E314" s="24">
        <v>589227</v>
      </c>
      <c r="F314" s="24">
        <v>58922.700000000004</v>
      </c>
      <c r="G314" s="25">
        <v>530304.30000000005</v>
      </c>
      <c r="H314" s="25">
        <v>0</v>
      </c>
      <c r="I314" s="25">
        <v>0</v>
      </c>
      <c r="J314" s="25">
        <v>0</v>
      </c>
      <c r="K314" s="25">
        <v>530304.30000000005</v>
      </c>
      <c r="L314" s="361"/>
      <c r="M314" s="361"/>
      <c r="N314" s="361"/>
      <c r="O314" s="361"/>
    </row>
    <row r="315" spans="1:15">
      <c r="A315" s="11"/>
      <c r="B315" s="151"/>
      <c r="C315" s="127"/>
      <c r="D315" s="127"/>
      <c r="E315" s="152"/>
      <c r="F315" s="152"/>
      <c r="G315" s="152"/>
      <c r="H315" s="152"/>
      <c r="I315" s="152"/>
      <c r="J315" s="152"/>
      <c r="K315" s="152"/>
      <c r="L315" s="152"/>
      <c r="M315" s="152"/>
    </row>
    <row r="316" spans="1:15" ht="15.75" customHeight="1">
      <c r="B316" s="363" t="s">
        <v>251</v>
      </c>
      <c r="C316" s="363"/>
      <c r="D316" s="363"/>
      <c r="E316" s="363"/>
      <c r="F316" s="363"/>
      <c r="G316" s="363"/>
      <c r="H316" s="153"/>
      <c r="I316" s="153"/>
      <c r="J316" s="153"/>
      <c r="K316" s="153"/>
      <c r="L316" s="138"/>
      <c r="M316" s="138"/>
    </row>
    <row r="317" spans="1:15" ht="18">
      <c r="A317" s="11"/>
      <c r="B317" s="139"/>
      <c r="C317" s="140"/>
      <c r="D317" s="140"/>
      <c r="E317" s="138"/>
      <c r="F317" s="138"/>
      <c r="G317" s="138"/>
      <c r="H317" s="138"/>
      <c r="I317" s="138"/>
      <c r="J317" s="138"/>
      <c r="K317" s="138"/>
      <c r="L317" s="138"/>
      <c r="M317" s="138"/>
    </row>
    <row r="318" spans="1:15" ht="38.25">
      <c r="A318" s="11"/>
      <c r="B318" s="12" t="s">
        <v>3</v>
      </c>
      <c r="C318" s="12" t="s">
        <v>4</v>
      </c>
      <c r="D318" s="13" t="s">
        <v>5</v>
      </c>
      <c r="E318" s="12" t="s">
        <v>6</v>
      </c>
      <c r="F318" s="14" t="s">
        <v>7</v>
      </c>
      <c r="G318" s="12" t="s">
        <v>8</v>
      </c>
      <c r="H318" s="13" t="s">
        <v>9</v>
      </c>
      <c r="I318" s="13" t="s">
        <v>10</v>
      </c>
      <c r="J318" s="13" t="s">
        <v>11</v>
      </c>
      <c r="K318" s="13" t="s">
        <v>12</v>
      </c>
      <c r="L318" s="358" t="s">
        <v>13</v>
      </c>
      <c r="M318" s="359"/>
      <c r="N318" s="359"/>
      <c r="O318" s="360"/>
    </row>
    <row r="319" spans="1:15" ht="18">
      <c r="A319" s="11"/>
      <c r="B319" s="155" t="s">
        <v>252</v>
      </c>
      <c r="C319" s="138"/>
      <c r="D319" s="140"/>
      <c r="E319" s="140"/>
      <c r="F319" s="140"/>
      <c r="G319" s="140"/>
      <c r="H319" s="140"/>
      <c r="I319" s="140"/>
      <c r="J319" s="140"/>
      <c r="K319" s="140"/>
      <c r="L319" s="140"/>
      <c r="M319" s="140"/>
    </row>
    <row r="320" spans="1:15">
      <c r="A320" s="144"/>
      <c r="B320" s="157" t="s">
        <v>253</v>
      </c>
      <c r="C320" s="16"/>
      <c r="D320" s="158"/>
      <c r="E320" s="3"/>
      <c r="F320" s="3"/>
      <c r="G320" s="158"/>
      <c r="H320" s="158"/>
      <c r="I320" s="158"/>
      <c r="J320" s="158"/>
      <c r="K320" s="158"/>
      <c r="L320" s="3"/>
      <c r="M320" s="3"/>
    </row>
    <row r="321" spans="1:15">
      <c r="A321" s="35">
        <v>147</v>
      </c>
      <c r="B321" s="47" t="s">
        <v>254</v>
      </c>
      <c r="C321" s="160">
        <v>270000</v>
      </c>
      <c r="D321" s="25">
        <v>0</v>
      </c>
      <c r="E321" s="24">
        <v>270000</v>
      </c>
      <c r="F321" s="24">
        <v>27000</v>
      </c>
      <c r="G321" s="25">
        <v>243000</v>
      </c>
      <c r="H321" s="25">
        <v>0</v>
      </c>
      <c r="I321" s="25">
        <v>0</v>
      </c>
      <c r="J321" s="25">
        <v>0</v>
      </c>
      <c r="K321" s="25">
        <v>243000</v>
      </c>
      <c r="L321" s="361"/>
      <c r="M321" s="361"/>
      <c r="N321" s="361"/>
      <c r="O321" s="361"/>
    </row>
    <row r="322" spans="1:15">
      <c r="A322" s="212">
        <v>148</v>
      </c>
      <c r="B322" s="47" t="s">
        <v>318</v>
      </c>
      <c r="C322" s="160">
        <v>538250</v>
      </c>
      <c r="D322" s="25">
        <v>0</v>
      </c>
      <c r="E322" s="24">
        <v>538250</v>
      </c>
      <c r="F322" s="24">
        <v>53825</v>
      </c>
      <c r="G322" s="25">
        <v>484425</v>
      </c>
      <c r="H322" s="25">
        <v>0</v>
      </c>
      <c r="I322" s="25">
        <v>0</v>
      </c>
      <c r="J322" s="25">
        <v>0</v>
      </c>
      <c r="K322" s="25">
        <v>484425</v>
      </c>
      <c r="L322" s="361"/>
      <c r="M322" s="361"/>
      <c r="N322" s="361"/>
      <c r="O322" s="361"/>
    </row>
    <row r="323" spans="1:15">
      <c r="A323" s="161"/>
      <c r="B323" s="126"/>
      <c r="C323" s="127"/>
      <c r="D323" s="127"/>
      <c r="E323" s="128"/>
      <c r="F323" s="128"/>
      <c r="G323" s="152"/>
      <c r="H323" s="152"/>
      <c r="I323" s="152"/>
      <c r="J323" s="152"/>
      <c r="K323" s="152"/>
      <c r="L323" s="128"/>
      <c r="M323" s="128"/>
    </row>
    <row r="324" spans="1:15" ht="15.75" customHeight="1">
      <c r="B324" s="363" t="s">
        <v>251</v>
      </c>
      <c r="C324" s="363"/>
      <c r="D324" s="363"/>
      <c r="E324" s="363"/>
      <c r="F324" s="363"/>
      <c r="G324" s="363"/>
      <c r="H324" s="153"/>
      <c r="I324" s="153"/>
      <c r="J324" s="153"/>
      <c r="K324" s="153"/>
      <c r="L324" s="138"/>
      <c r="M324" s="138"/>
    </row>
    <row r="325" spans="1:15" ht="18">
      <c r="A325" s="11"/>
      <c r="B325" s="139"/>
      <c r="C325" s="140"/>
      <c r="D325" s="140"/>
      <c r="E325" s="138"/>
      <c r="F325" s="138"/>
      <c r="G325" s="138"/>
      <c r="H325" s="138"/>
      <c r="I325" s="138"/>
      <c r="J325" s="138"/>
      <c r="K325" s="138"/>
      <c r="L325" s="138"/>
      <c r="M325" s="138"/>
    </row>
    <row r="326" spans="1:15" ht="38.25">
      <c r="A326" s="11"/>
      <c r="B326" s="12" t="s">
        <v>3</v>
      </c>
      <c r="C326" s="12" t="s">
        <v>4</v>
      </c>
      <c r="D326" s="13" t="s">
        <v>5</v>
      </c>
      <c r="E326" s="12" t="s">
        <v>6</v>
      </c>
      <c r="F326" s="14" t="s">
        <v>7</v>
      </c>
      <c r="G326" s="12" t="s">
        <v>8</v>
      </c>
      <c r="H326" s="13" t="s">
        <v>9</v>
      </c>
      <c r="I326" s="13" t="s">
        <v>10</v>
      </c>
      <c r="J326" s="13" t="s">
        <v>11</v>
      </c>
      <c r="K326" s="13" t="s">
        <v>12</v>
      </c>
      <c r="L326" s="358" t="s">
        <v>13</v>
      </c>
      <c r="M326" s="359"/>
      <c r="N326" s="359"/>
      <c r="O326" s="360"/>
    </row>
    <row r="327" spans="1:15" ht="18">
      <c r="A327" s="11"/>
      <c r="B327" s="155" t="s">
        <v>252</v>
      </c>
      <c r="C327" s="138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</row>
    <row r="328" spans="1:15">
      <c r="A328" s="144"/>
      <c r="B328" s="162" t="s">
        <v>257</v>
      </c>
      <c r="C328" s="163"/>
      <c r="D328" s="152"/>
      <c r="E328" s="128"/>
      <c r="F328" s="128"/>
      <c r="G328" s="152"/>
      <c r="H328" s="152"/>
      <c r="I328" s="152"/>
      <c r="J328" s="152"/>
      <c r="K328" s="152"/>
      <c r="L328" s="128"/>
      <c r="M328" s="128"/>
    </row>
    <row r="329" spans="1:15">
      <c r="A329" s="35">
        <v>149</v>
      </c>
      <c r="B329" s="164" t="s">
        <v>258</v>
      </c>
      <c r="C329" s="160">
        <v>390968</v>
      </c>
      <c r="D329" s="25">
        <v>0</v>
      </c>
      <c r="E329" s="24">
        <v>390968</v>
      </c>
      <c r="F329" s="24">
        <v>39096.800000000003</v>
      </c>
      <c r="G329" s="25">
        <v>351871.2</v>
      </c>
      <c r="H329" s="25">
        <v>0</v>
      </c>
      <c r="I329" s="25">
        <v>0</v>
      </c>
      <c r="J329" s="25">
        <v>0</v>
      </c>
      <c r="K329" s="25">
        <v>351871.2</v>
      </c>
      <c r="L329" s="361"/>
      <c r="M329" s="361"/>
      <c r="N329" s="361"/>
      <c r="O329" s="361"/>
    </row>
    <row r="330" spans="1:15">
      <c r="A330" s="35">
        <v>150</v>
      </c>
      <c r="B330" s="164" t="s">
        <v>259</v>
      </c>
      <c r="C330" s="160">
        <v>390968</v>
      </c>
      <c r="D330" s="25">
        <v>0</v>
      </c>
      <c r="E330" s="24">
        <v>390968</v>
      </c>
      <c r="F330" s="24">
        <v>39096.800000000003</v>
      </c>
      <c r="G330" s="25">
        <v>351871.2</v>
      </c>
      <c r="H330" s="25">
        <v>0</v>
      </c>
      <c r="I330" s="25">
        <v>0</v>
      </c>
      <c r="J330" s="25">
        <v>0</v>
      </c>
      <c r="K330" s="25">
        <v>351871.2</v>
      </c>
      <c r="L330" s="361"/>
      <c r="M330" s="361"/>
      <c r="N330" s="361"/>
      <c r="O330" s="361"/>
    </row>
    <row r="331" spans="1:15">
      <c r="A331" s="35">
        <v>151</v>
      </c>
      <c r="B331" s="149" t="s">
        <v>260</v>
      </c>
      <c r="C331" s="160">
        <v>390968</v>
      </c>
      <c r="D331" s="25">
        <v>0</v>
      </c>
      <c r="E331" s="24">
        <v>390968</v>
      </c>
      <c r="F331" s="24">
        <v>39096.800000000003</v>
      </c>
      <c r="G331" s="25">
        <v>351871.2</v>
      </c>
      <c r="H331" s="25">
        <v>0</v>
      </c>
      <c r="I331" s="25">
        <v>0</v>
      </c>
      <c r="J331" s="25">
        <v>0</v>
      </c>
      <c r="K331" s="25">
        <v>351871.2</v>
      </c>
      <c r="L331" s="361"/>
      <c r="M331" s="361"/>
      <c r="N331" s="361"/>
      <c r="O331" s="361"/>
    </row>
    <row r="332" spans="1:15">
      <c r="C332" s="165"/>
      <c r="D332" s="165"/>
      <c r="E332" s="166"/>
      <c r="F332" s="148"/>
      <c r="G332" s="147"/>
      <c r="H332" s="147"/>
      <c r="I332" s="147"/>
      <c r="J332" s="147"/>
      <c r="K332" s="147"/>
      <c r="L332" s="148"/>
      <c r="M332" s="148"/>
      <c r="N332" s="167"/>
      <c r="O332" s="167"/>
    </row>
    <row r="333" spans="1:15" ht="15.75" customHeight="1">
      <c r="B333" s="363" t="s">
        <v>251</v>
      </c>
      <c r="C333" s="363"/>
      <c r="D333" s="363"/>
      <c r="E333" s="363"/>
      <c r="F333" s="363"/>
      <c r="G333" s="363"/>
      <c r="H333" s="153"/>
      <c r="I333" s="153"/>
      <c r="J333" s="153"/>
      <c r="K333" s="153"/>
      <c r="L333" s="138"/>
      <c r="M333" s="138"/>
    </row>
    <row r="334" spans="1:15" ht="18">
      <c r="A334" s="11"/>
      <c r="B334" s="139"/>
      <c r="C334" s="140"/>
      <c r="D334" s="140"/>
      <c r="E334" s="138"/>
      <c r="F334" s="138"/>
      <c r="G334" s="138"/>
      <c r="H334" s="138"/>
      <c r="I334" s="138"/>
      <c r="J334" s="138"/>
      <c r="K334" s="138"/>
      <c r="L334" s="138"/>
      <c r="M334" s="138"/>
    </row>
    <row r="335" spans="1:15" ht="38.25">
      <c r="A335" s="11"/>
      <c r="B335" s="12" t="s">
        <v>3</v>
      </c>
      <c r="C335" s="12" t="s">
        <v>4</v>
      </c>
      <c r="D335" s="13" t="s">
        <v>5</v>
      </c>
      <c r="E335" s="12" t="s">
        <v>6</v>
      </c>
      <c r="F335" s="14" t="s">
        <v>7</v>
      </c>
      <c r="G335" s="12" t="s">
        <v>8</v>
      </c>
      <c r="H335" s="13" t="s">
        <v>9</v>
      </c>
      <c r="I335" s="13" t="s">
        <v>10</v>
      </c>
      <c r="J335" s="13" t="s">
        <v>11</v>
      </c>
      <c r="K335" s="13" t="s">
        <v>12</v>
      </c>
      <c r="L335" s="358" t="s">
        <v>13</v>
      </c>
      <c r="M335" s="359"/>
      <c r="N335" s="359"/>
      <c r="O335" s="360"/>
    </row>
    <row r="336" spans="1:15" ht="18">
      <c r="A336" s="11"/>
      <c r="B336" s="155" t="s">
        <v>252</v>
      </c>
      <c r="C336" s="138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</row>
    <row r="337" spans="1:15">
      <c r="A337" s="11"/>
      <c r="B337" s="168" t="s">
        <v>261</v>
      </c>
      <c r="C337" s="169"/>
      <c r="D337" s="152"/>
      <c r="E337" s="169"/>
      <c r="F337" s="128"/>
      <c r="G337" s="152"/>
      <c r="H337" s="152"/>
      <c r="I337" s="152"/>
      <c r="J337" s="152"/>
      <c r="K337" s="152"/>
      <c r="L337" s="128"/>
      <c r="M337" s="128"/>
    </row>
    <row r="338" spans="1:15">
      <c r="A338" s="35">
        <v>152</v>
      </c>
      <c r="B338" s="149" t="s">
        <v>262</v>
      </c>
      <c r="C338" s="160">
        <v>398968</v>
      </c>
      <c r="D338" s="25">
        <v>0</v>
      </c>
      <c r="E338" s="24">
        <v>398968</v>
      </c>
      <c r="F338" s="24">
        <v>39896.800000000003</v>
      </c>
      <c r="G338" s="25">
        <v>359071.2</v>
      </c>
      <c r="H338" s="25">
        <v>0</v>
      </c>
      <c r="I338" s="25">
        <v>0</v>
      </c>
      <c r="J338" s="25">
        <v>0</v>
      </c>
      <c r="K338" s="25">
        <v>359071.2</v>
      </c>
      <c r="L338" s="361"/>
      <c r="M338" s="361"/>
      <c r="N338" s="361"/>
      <c r="O338" s="361"/>
    </row>
    <row r="339" spans="1:15">
      <c r="C339" s="165"/>
      <c r="D339" s="165"/>
      <c r="E339" s="166"/>
      <c r="F339" s="148"/>
      <c r="G339" s="147"/>
      <c r="H339" s="147"/>
      <c r="I339" s="147"/>
      <c r="J339" s="147"/>
      <c r="K339" s="147"/>
      <c r="L339" s="148"/>
      <c r="M339" s="148"/>
      <c r="N339" s="167"/>
      <c r="O339" s="167"/>
    </row>
    <row r="340" spans="1:15">
      <c r="C340" s="165"/>
      <c r="D340" s="165"/>
      <c r="E340" s="166"/>
      <c r="F340" s="148"/>
      <c r="G340" s="171"/>
      <c r="H340" s="171"/>
      <c r="I340" s="171"/>
      <c r="J340" s="171"/>
      <c r="K340" s="171"/>
      <c r="L340" s="172"/>
      <c r="M340" s="172"/>
      <c r="N340" s="167"/>
      <c r="O340" s="167"/>
    </row>
    <row r="341" spans="1:15" ht="15.75" customHeight="1">
      <c r="B341" s="363" t="s">
        <v>251</v>
      </c>
      <c r="C341" s="363"/>
      <c r="D341" s="363"/>
      <c r="E341" s="363"/>
      <c r="F341" s="363"/>
      <c r="G341" s="363"/>
      <c r="H341" s="153"/>
      <c r="I341" s="153"/>
      <c r="J341" s="153"/>
      <c r="K341" s="153"/>
      <c r="L341" s="138"/>
      <c r="M341" s="138"/>
    </row>
    <row r="342" spans="1:15" ht="18">
      <c r="A342" s="11"/>
      <c r="B342" s="139"/>
      <c r="C342" s="140"/>
      <c r="D342" s="140"/>
      <c r="E342" s="138"/>
      <c r="F342" s="138"/>
      <c r="G342" s="138"/>
      <c r="H342" s="138"/>
      <c r="I342" s="138"/>
      <c r="J342" s="138"/>
      <c r="K342" s="138"/>
      <c r="L342" s="138"/>
      <c r="M342" s="138"/>
    </row>
    <row r="343" spans="1:15" ht="38.25">
      <c r="A343" s="11"/>
      <c r="B343" s="12" t="s">
        <v>3</v>
      </c>
      <c r="C343" s="12" t="s">
        <v>4</v>
      </c>
      <c r="D343" s="13" t="s">
        <v>5</v>
      </c>
      <c r="E343" s="12" t="s">
        <v>6</v>
      </c>
      <c r="F343" s="14" t="s">
        <v>7</v>
      </c>
      <c r="G343" s="12" t="s">
        <v>8</v>
      </c>
      <c r="H343" s="13" t="s">
        <v>9</v>
      </c>
      <c r="I343" s="13" t="s">
        <v>10</v>
      </c>
      <c r="J343" s="13" t="s">
        <v>11</v>
      </c>
      <c r="K343" s="13" t="s">
        <v>12</v>
      </c>
      <c r="L343" s="358" t="s">
        <v>13</v>
      </c>
      <c r="M343" s="359"/>
      <c r="N343" s="359"/>
      <c r="O343" s="360"/>
    </row>
    <row r="344" spans="1:15" ht="18">
      <c r="A344" s="11"/>
      <c r="B344" s="155" t="s">
        <v>252</v>
      </c>
      <c r="C344" s="138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</row>
    <row r="345" spans="1:15">
      <c r="A345" s="173"/>
      <c r="B345" s="162" t="s">
        <v>263</v>
      </c>
      <c r="C345" s="174"/>
      <c r="D345" s="11"/>
      <c r="E345" s="21"/>
      <c r="F345" s="21"/>
      <c r="G345" s="11"/>
      <c r="H345" s="11"/>
      <c r="I345" s="11"/>
      <c r="J345" s="11"/>
      <c r="K345" s="11"/>
      <c r="L345" s="175"/>
      <c r="M345" s="175"/>
      <c r="N345" s="176"/>
      <c r="O345" s="176"/>
    </row>
    <row r="346" spans="1:15">
      <c r="A346" s="35">
        <v>153</v>
      </c>
      <c r="B346" s="54" t="s">
        <v>264</v>
      </c>
      <c r="C346" s="72">
        <v>727200</v>
      </c>
      <c r="D346" s="25">
        <v>0</v>
      </c>
      <c r="E346" s="24">
        <v>727200</v>
      </c>
      <c r="F346" s="24">
        <v>72720</v>
      </c>
      <c r="G346" s="25">
        <v>654480</v>
      </c>
      <c r="H346" s="25">
        <v>0</v>
      </c>
      <c r="I346" s="25">
        <v>0</v>
      </c>
      <c r="J346" s="25">
        <v>0</v>
      </c>
      <c r="K346" s="25">
        <v>654480</v>
      </c>
      <c r="L346" s="361"/>
      <c r="M346" s="361"/>
      <c r="N346" s="361"/>
      <c r="O346" s="361"/>
    </row>
    <row r="347" spans="1:15">
      <c r="A347" s="35">
        <v>154</v>
      </c>
      <c r="B347" s="54" t="s">
        <v>255</v>
      </c>
      <c r="C347" s="72">
        <v>286700</v>
      </c>
      <c r="D347" s="25">
        <v>0</v>
      </c>
      <c r="E347" s="24">
        <v>286700</v>
      </c>
      <c r="F347" s="24">
        <v>28670</v>
      </c>
      <c r="G347" s="25">
        <v>258030</v>
      </c>
      <c r="H347" s="25">
        <v>0</v>
      </c>
      <c r="I347" s="25">
        <v>0</v>
      </c>
      <c r="J347" s="25">
        <v>0</v>
      </c>
      <c r="K347" s="25">
        <v>258030</v>
      </c>
      <c r="L347" s="361"/>
      <c r="M347" s="361"/>
      <c r="N347" s="361"/>
      <c r="O347" s="361"/>
    </row>
    <row r="348" spans="1:15">
      <c r="C348" s="165"/>
      <c r="D348" s="165"/>
      <c r="E348" s="166"/>
      <c r="F348" s="148"/>
      <c r="G348" s="147"/>
      <c r="H348" s="147"/>
      <c r="I348" s="147"/>
      <c r="J348" s="147"/>
      <c r="K348" s="147"/>
      <c r="L348" s="34"/>
      <c r="M348" s="34"/>
      <c r="N348" s="177"/>
      <c r="O348" s="177"/>
    </row>
    <row r="349" spans="1:15" ht="15.75" customHeight="1">
      <c r="B349" s="363" t="s">
        <v>251</v>
      </c>
      <c r="C349" s="363"/>
      <c r="D349" s="363"/>
      <c r="E349" s="363"/>
      <c r="F349" s="363"/>
      <c r="G349" s="363"/>
      <c r="H349" s="153"/>
      <c r="I349" s="153"/>
      <c r="J349" s="153"/>
      <c r="K349" s="153"/>
      <c r="L349" s="141"/>
      <c r="M349" s="141"/>
      <c r="N349" s="176"/>
      <c r="O349" s="176"/>
    </row>
    <row r="350" spans="1:15" ht="18">
      <c r="A350" s="11"/>
      <c r="B350" s="139"/>
      <c r="C350" s="140"/>
      <c r="D350" s="140"/>
      <c r="E350" s="138"/>
      <c r="F350" s="138"/>
      <c r="G350" s="138"/>
      <c r="H350" s="138"/>
      <c r="I350" s="138"/>
      <c r="J350" s="138"/>
      <c r="K350" s="138"/>
      <c r="L350" s="141"/>
      <c r="M350" s="141"/>
      <c r="N350" s="176"/>
      <c r="O350" s="176"/>
    </row>
    <row r="351" spans="1:15" ht="38.25">
      <c r="A351" s="11"/>
      <c r="B351" s="12" t="s">
        <v>3</v>
      </c>
      <c r="C351" s="12" t="s">
        <v>4</v>
      </c>
      <c r="D351" s="13" t="s">
        <v>5</v>
      </c>
      <c r="E351" s="12" t="s">
        <v>6</v>
      </c>
      <c r="F351" s="14" t="s">
        <v>7</v>
      </c>
      <c r="G351" s="12" t="s">
        <v>8</v>
      </c>
      <c r="H351" s="13" t="s">
        <v>9</v>
      </c>
      <c r="I351" s="13" t="s">
        <v>10</v>
      </c>
      <c r="J351" s="13" t="s">
        <v>11</v>
      </c>
      <c r="K351" s="13" t="s">
        <v>12</v>
      </c>
      <c r="L351" s="358" t="s">
        <v>13</v>
      </c>
      <c r="M351" s="359"/>
      <c r="N351" s="359"/>
      <c r="O351" s="360"/>
    </row>
    <row r="352" spans="1:15" ht="18">
      <c r="A352" s="11"/>
      <c r="B352" s="155" t="s">
        <v>252</v>
      </c>
      <c r="C352" s="138"/>
      <c r="D352" s="140"/>
      <c r="E352" s="140"/>
      <c r="F352" s="140"/>
      <c r="G352" s="140"/>
      <c r="H352" s="140"/>
      <c r="I352" s="140"/>
      <c r="J352" s="140"/>
      <c r="K352" s="140"/>
      <c r="L352" s="156"/>
      <c r="M352" s="156"/>
      <c r="N352" s="176"/>
      <c r="O352" s="176"/>
    </row>
    <row r="353" spans="1:15">
      <c r="A353" s="173"/>
      <c r="B353" s="162" t="s">
        <v>265</v>
      </c>
      <c r="C353" s="21"/>
      <c r="D353" s="11"/>
      <c r="E353" s="21"/>
      <c r="F353" s="21"/>
      <c r="G353" s="11"/>
      <c r="H353" s="11"/>
      <c r="I353" s="11"/>
      <c r="J353" s="11"/>
      <c r="K353" s="11"/>
      <c r="L353" s="175"/>
      <c r="M353" s="175"/>
      <c r="N353" s="177"/>
      <c r="O353" s="177"/>
    </row>
    <row r="354" spans="1:15">
      <c r="A354" s="35">
        <v>155</v>
      </c>
      <c r="B354" s="54" t="s">
        <v>266</v>
      </c>
      <c r="C354" s="72">
        <v>263681</v>
      </c>
      <c r="D354" s="25">
        <v>0</v>
      </c>
      <c r="E354" s="24">
        <v>263681</v>
      </c>
      <c r="F354" s="24">
        <v>26368.100000000002</v>
      </c>
      <c r="G354" s="25">
        <v>237312.9</v>
      </c>
      <c r="H354" s="25">
        <v>0</v>
      </c>
      <c r="I354" s="25">
        <v>0</v>
      </c>
      <c r="J354" s="25">
        <v>0</v>
      </c>
      <c r="K354" s="25">
        <v>237312.9</v>
      </c>
      <c r="L354" s="361"/>
      <c r="M354" s="361"/>
      <c r="N354" s="361"/>
      <c r="O354" s="361"/>
    </row>
    <row r="355" spans="1:15">
      <c r="C355" s="165"/>
      <c r="D355" s="165"/>
      <c r="E355" s="166"/>
      <c r="F355" s="148"/>
      <c r="G355" s="147"/>
      <c r="H355" s="147"/>
      <c r="I355" s="147"/>
      <c r="J355" s="147"/>
      <c r="K355" s="147"/>
      <c r="L355" s="34"/>
      <c r="M355" s="34"/>
      <c r="N355" s="177"/>
      <c r="O355" s="177"/>
    </row>
    <row r="356" spans="1:15" ht="15.75" customHeight="1">
      <c r="B356" s="363" t="s">
        <v>251</v>
      </c>
      <c r="C356" s="363"/>
      <c r="D356" s="363"/>
      <c r="E356" s="363"/>
      <c r="F356" s="363"/>
      <c r="G356" s="363"/>
      <c r="H356" s="153"/>
      <c r="I356" s="153"/>
      <c r="J356" s="153"/>
      <c r="K356" s="153"/>
      <c r="L356" s="141"/>
      <c r="M356" s="141"/>
      <c r="N356" s="176"/>
      <c r="O356" s="176"/>
    </row>
    <row r="357" spans="1:15" ht="18">
      <c r="A357" s="11"/>
      <c r="B357" s="139"/>
      <c r="C357" s="140"/>
      <c r="D357" s="140"/>
      <c r="E357" s="138"/>
      <c r="F357" s="138"/>
      <c r="G357" s="138"/>
      <c r="H357" s="138"/>
      <c r="I357" s="138"/>
      <c r="J357" s="138"/>
      <c r="K357" s="138"/>
      <c r="L357" s="141"/>
      <c r="M357" s="141"/>
      <c r="N357" s="176"/>
      <c r="O357" s="176"/>
    </row>
    <row r="358" spans="1:15" ht="38.25">
      <c r="A358" s="11"/>
      <c r="B358" s="12" t="s">
        <v>3</v>
      </c>
      <c r="C358" s="12" t="s">
        <v>4</v>
      </c>
      <c r="D358" s="13" t="s">
        <v>5</v>
      </c>
      <c r="E358" s="12" t="s">
        <v>6</v>
      </c>
      <c r="F358" s="14" t="s">
        <v>7</v>
      </c>
      <c r="G358" s="12" t="s">
        <v>8</v>
      </c>
      <c r="H358" s="13" t="s">
        <v>9</v>
      </c>
      <c r="I358" s="13" t="s">
        <v>10</v>
      </c>
      <c r="J358" s="13" t="s">
        <v>11</v>
      </c>
      <c r="K358" s="13" t="s">
        <v>12</v>
      </c>
      <c r="L358" s="358" t="s">
        <v>13</v>
      </c>
      <c r="M358" s="359"/>
      <c r="N358" s="359"/>
      <c r="O358" s="360"/>
    </row>
    <row r="359" spans="1:15" ht="18">
      <c r="A359" s="11"/>
      <c r="B359" s="155" t="s">
        <v>252</v>
      </c>
      <c r="C359" s="138"/>
      <c r="D359" s="140"/>
      <c r="E359" s="140"/>
      <c r="F359" s="140"/>
      <c r="G359" s="140"/>
      <c r="H359" s="140"/>
      <c r="I359" s="140"/>
      <c r="J359" s="140"/>
      <c r="K359" s="140"/>
      <c r="L359" s="156"/>
      <c r="M359" s="156"/>
      <c r="N359" s="176"/>
      <c r="O359" s="176"/>
    </row>
    <row r="360" spans="1:15">
      <c r="A360" s="173"/>
      <c r="B360" s="162" t="s">
        <v>267</v>
      </c>
      <c r="C360" s="21"/>
      <c r="D360" s="11"/>
      <c r="E360" s="21"/>
      <c r="F360" s="21"/>
      <c r="G360" s="11"/>
      <c r="H360" s="11"/>
      <c r="I360" s="11"/>
      <c r="J360" s="11"/>
      <c r="K360" s="11"/>
      <c r="L360" s="175"/>
      <c r="M360" s="175"/>
      <c r="N360" s="177"/>
      <c r="O360" s="177"/>
    </row>
    <row r="361" spans="1:15">
      <c r="A361" s="35">
        <v>156</v>
      </c>
      <c r="B361" s="54" t="s">
        <v>268</v>
      </c>
      <c r="C361" s="72">
        <v>400000</v>
      </c>
      <c r="D361" s="25">
        <v>0</v>
      </c>
      <c r="E361" s="24">
        <v>400000</v>
      </c>
      <c r="F361" s="24">
        <v>40000</v>
      </c>
      <c r="G361" s="26">
        <v>360000</v>
      </c>
      <c r="H361" s="25">
        <v>9000</v>
      </c>
      <c r="I361" s="25">
        <v>0</v>
      </c>
      <c r="J361" s="25">
        <v>0</v>
      </c>
      <c r="K361" s="26">
        <v>351000</v>
      </c>
      <c r="L361" s="361"/>
      <c r="M361" s="361"/>
      <c r="N361" s="361"/>
      <c r="O361" s="361"/>
    </row>
    <row r="362" spans="1:15">
      <c r="A362" s="35">
        <v>157</v>
      </c>
      <c r="B362" s="54" t="s">
        <v>269</v>
      </c>
      <c r="C362" s="72">
        <v>400000</v>
      </c>
      <c r="D362" s="25">
        <v>0</v>
      </c>
      <c r="E362" s="24">
        <v>400000</v>
      </c>
      <c r="F362" s="24">
        <v>40000</v>
      </c>
      <c r="G362" s="26">
        <v>360000</v>
      </c>
      <c r="H362" s="25">
        <v>6000</v>
      </c>
      <c r="I362" s="25">
        <v>0</v>
      </c>
      <c r="J362" s="25">
        <v>0</v>
      </c>
      <c r="K362" s="26">
        <v>354000</v>
      </c>
      <c r="L362" s="361"/>
      <c r="M362" s="361"/>
      <c r="N362" s="361"/>
      <c r="O362" s="361"/>
    </row>
    <row r="363" spans="1:15">
      <c r="C363" s="165"/>
      <c r="D363" s="165"/>
      <c r="E363" s="166"/>
      <c r="F363" s="148"/>
      <c r="G363" s="147"/>
      <c r="H363" s="147"/>
      <c r="I363" s="147"/>
      <c r="J363" s="147"/>
      <c r="K363" s="147"/>
      <c r="L363" s="34"/>
      <c r="M363" s="34"/>
      <c r="N363" s="177"/>
      <c r="O363" s="177"/>
    </row>
    <row r="364" spans="1:15">
      <c r="B364" s="178"/>
      <c r="C364" s="178"/>
      <c r="D364" s="178"/>
      <c r="E364" s="178" t="s">
        <v>270</v>
      </c>
      <c r="F364" s="178"/>
      <c r="G364" s="178"/>
      <c r="H364" s="178"/>
      <c r="I364" s="178"/>
      <c r="J364" s="178"/>
      <c r="K364" s="178"/>
      <c r="L364" s="179"/>
      <c r="M364" s="179"/>
      <c r="N364" s="177"/>
      <c r="O364" s="177"/>
    </row>
    <row r="365" spans="1:15">
      <c r="F365" s="178" t="s">
        <v>271</v>
      </c>
      <c r="G365" s="178"/>
      <c r="H365" s="178"/>
      <c r="I365" s="178"/>
      <c r="J365" s="178"/>
      <c r="K365" s="178"/>
      <c r="L365" s="179"/>
      <c r="M365" s="179"/>
      <c r="N365" s="177"/>
      <c r="O365" s="177"/>
    </row>
    <row r="366" spans="1:15">
      <c r="B366" s="178"/>
      <c r="C366" s="178"/>
      <c r="D366" s="178"/>
      <c r="E366" s="178" t="s">
        <v>319</v>
      </c>
      <c r="F366" s="178"/>
      <c r="G366" s="178"/>
      <c r="H366" s="178"/>
      <c r="I366" s="178"/>
      <c r="J366" s="178"/>
      <c r="K366" s="178"/>
      <c r="L366" s="179"/>
      <c r="M366" s="179"/>
      <c r="N366" s="177"/>
      <c r="O366" s="177"/>
    </row>
    <row r="367" spans="1:15">
      <c r="C367" s="165"/>
      <c r="D367" s="165"/>
      <c r="E367" s="166"/>
      <c r="F367" s="148"/>
      <c r="G367" s="147"/>
      <c r="H367" s="147"/>
      <c r="I367" s="147"/>
      <c r="J367" s="147"/>
      <c r="K367" s="147"/>
      <c r="L367" s="148"/>
      <c r="M367" s="148"/>
      <c r="N367" s="167"/>
      <c r="O367" s="167"/>
    </row>
    <row r="368" spans="1:15">
      <c r="B368" s="180" t="s">
        <v>273</v>
      </c>
      <c r="C368" s="181"/>
      <c r="D368" s="181"/>
      <c r="E368" s="166"/>
      <c r="F368" s="148"/>
      <c r="G368" s="147"/>
      <c r="H368" s="147"/>
      <c r="I368" s="147"/>
      <c r="J368" s="147"/>
      <c r="K368" s="147"/>
      <c r="L368" s="148"/>
      <c r="M368" s="148"/>
    </row>
    <row r="369" spans="1:15">
      <c r="A369" s="35">
        <v>158</v>
      </c>
      <c r="B369" s="90" t="s">
        <v>274</v>
      </c>
      <c r="C369" s="24">
        <v>860000</v>
      </c>
      <c r="D369" s="25">
        <v>0</v>
      </c>
      <c r="E369" s="24">
        <v>860000</v>
      </c>
      <c r="F369" s="24">
        <v>86000</v>
      </c>
      <c r="G369" s="26">
        <v>774000</v>
      </c>
      <c r="H369" s="25">
        <v>0</v>
      </c>
      <c r="I369" s="25">
        <v>0</v>
      </c>
      <c r="J369" s="25">
        <v>0</v>
      </c>
      <c r="K369" s="26">
        <v>774000</v>
      </c>
      <c r="L369" s="361"/>
      <c r="M369" s="361"/>
      <c r="N369" s="361"/>
      <c r="O369" s="361"/>
    </row>
    <row r="370" spans="1:15">
      <c r="A370" s="35">
        <v>159</v>
      </c>
      <c r="B370" s="89" t="s">
        <v>275</v>
      </c>
      <c r="C370" s="24">
        <v>1300000</v>
      </c>
      <c r="D370" s="25">
        <v>0</v>
      </c>
      <c r="E370" s="24">
        <v>1300000</v>
      </c>
      <c r="F370" s="24">
        <v>130000</v>
      </c>
      <c r="G370" s="26">
        <v>1170000</v>
      </c>
      <c r="H370" s="25">
        <v>4875</v>
      </c>
      <c r="I370" s="25">
        <v>0</v>
      </c>
      <c r="J370" s="25">
        <v>0</v>
      </c>
      <c r="K370" s="26">
        <v>1165125</v>
      </c>
      <c r="L370" s="361"/>
      <c r="M370" s="361"/>
      <c r="N370" s="361"/>
      <c r="O370" s="361"/>
    </row>
    <row r="371" spans="1:15">
      <c r="A371" s="35">
        <v>160</v>
      </c>
      <c r="B371" s="90" t="s">
        <v>276</v>
      </c>
      <c r="C371" s="24">
        <v>1300000</v>
      </c>
      <c r="D371" s="25">
        <v>0</v>
      </c>
      <c r="E371" s="24">
        <v>1300000</v>
      </c>
      <c r="F371" s="24">
        <v>130000</v>
      </c>
      <c r="G371" s="26">
        <v>1170000</v>
      </c>
      <c r="H371" s="25">
        <v>9750</v>
      </c>
      <c r="I371" s="25">
        <v>0</v>
      </c>
      <c r="J371" s="25">
        <v>0</v>
      </c>
      <c r="K371" s="26">
        <v>1160250</v>
      </c>
      <c r="L371" s="361"/>
      <c r="M371" s="361"/>
      <c r="N371" s="361"/>
      <c r="O371" s="361"/>
    </row>
    <row r="372" spans="1:15">
      <c r="A372" s="35">
        <v>161</v>
      </c>
      <c r="B372" s="90" t="s">
        <v>277</v>
      </c>
      <c r="C372" s="24">
        <v>1300000</v>
      </c>
      <c r="D372" s="25">
        <v>0</v>
      </c>
      <c r="E372" s="24">
        <v>1300000</v>
      </c>
      <c r="F372" s="24">
        <v>130000</v>
      </c>
      <c r="G372" s="26">
        <v>1170000</v>
      </c>
      <c r="H372" s="25">
        <v>0</v>
      </c>
      <c r="I372" s="25">
        <v>0</v>
      </c>
      <c r="J372" s="25">
        <v>0</v>
      </c>
      <c r="K372" s="26">
        <v>1170000</v>
      </c>
      <c r="L372" s="361"/>
      <c r="M372" s="361"/>
      <c r="N372" s="361"/>
      <c r="O372" s="361"/>
    </row>
    <row r="373" spans="1:15">
      <c r="G373" s="74"/>
      <c r="H373" s="74"/>
      <c r="I373" s="74"/>
      <c r="J373" s="74"/>
      <c r="K373" s="74"/>
    </row>
    <row r="374" spans="1:15">
      <c r="G374" s="74"/>
      <c r="H374" s="74"/>
      <c r="I374" s="74"/>
      <c r="J374" s="74"/>
      <c r="K374" s="74"/>
      <c r="N374" s="182"/>
      <c r="O374" s="182"/>
    </row>
    <row r="375" spans="1:15">
      <c r="B375" s="178" t="s">
        <v>320</v>
      </c>
      <c r="E375" s="178"/>
      <c r="F375" s="178"/>
      <c r="G375" s="178"/>
      <c r="H375" s="178"/>
      <c r="I375" s="178"/>
      <c r="J375" s="178"/>
      <c r="K375" s="178"/>
      <c r="L375" s="178"/>
      <c r="M375" s="178"/>
      <c r="N375" s="178"/>
    </row>
    <row r="376" spans="1:15">
      <c r="B376" s="178"/>
      <c r="E376" s="178"/>
      <c r="F376" s="178"/>
      <c r="G376" s="178"/>
      <c r="H376" s="178"/>
      <c r="I376" s="178"/>
      <c r="J376" s="178"/>
      <c r="K376" s="178"/>
      <c r="L376" s="178"/>
      <c r="M376" s="178"/>
      <c r="N376" s="178"/>
    </row>
    <row r="377" spans="1:15" ht="38.25">
      <c r="B377" s="12" t="s">
        <v>3</v>
      </c>
      <c r="C377" s="12" t="s">
        <v>4</v>
      </c>
      <c r="D377" s="13" t="s">
        <v>5</v>
      </c>
      <c r="E377" s="12" t="s">
        <v>6</v>
      </c>
      <c r="F377" s="14" t="s">
        <v>7</v>
      </c>
      <c r="G377" s="12" t="s">
        <v>8</v>
      </c>
      <c r="H377" s="13" t="s">
        <v>9</v>
      </c>
      <c r="I377" s="13" t="s">
        <v>10</v>
      </c>
      <c r="J377" s="13" t="s">
        <v>11</v>
      </c>
      <c r="K377" s="13" t="s">
        <v>12</v>
      </c>
      <c r="L377" s="358" t="s">
        <v>13</v>
      </c>
      <c r="M377" s="359"/>
      <c r="N377" s="359"/>
      <c r="O377" s="360"/>
    </row>
    <row r="378" spans="1:15">
      <c r="A378" s="35">
        <v>162</v>
      </c>
      <c r="B378" s="47" t="s">
        <v>279</v>
      </c>
      <c r="C378" s="213"/>
      <c r="D378" s="25">
        <v>0</v>
      </c>
      <c r="E378" s="24">
        <v>0</v>
      </c>
      <c r="F378" s="24">
        <v>0</v>
      </c>
      <c r="G378" s="25">
        <v>0</v>
      </c>
      <c r="H378" s="25">
        <v>0</v>
      </c>
      <c r="I378" s="25">
        <v>0</v>
      </c>
      <c r="J378" s="25">
        <v>0</v>
      </c>
      <c r="K378" s="25">
        <v>0</v>
      </c>
      <c r="L378" s="361"/>
      <c r="M378" s="361"/>
      <c r="N378" s="361"/>
      <c r="O378" s="361"/>
    </row>
    <row r="379" spans="1:15">
      <c r="A379" s="35">
        <v>163</v>
      </c>
      <c r="B379" s="47" t="s">
        <v>280</v>
      </c>
      <c r="C379" s="214"/>
      <c r="D379" s="25">
        <v>0</v>
      </c>
      <c r="E379" s="24">
        <v>0</v>
      </c>
      <c r="F379" s="24">
        <v>0</v>
      </c>
      <c r="G379" s="25">
        <v>0</v>
      </c>
      <c r="H379" s="25">
        <v>0</v>
      </c>
      <c r="I379" s="25">
        <v>0</v>
      </c>
      <c r="J379" s="25">
        <v>0</v>
      </c>
      <c r="K379" s="25">
        <v>0</v>
      </c>
      <c r="L379" s="361"/>
      <c r="M379" s="361"/>
      <c r="N379" s="361"/>
      <c r="O379" s="361"/>
    </row>
    <row r="380" spans="1:15">
      <c r="A380" s="35">
        <v>164</v>
      </c>
      <c r="B380" s="47" t="s">
        <v>281</v>
      </c>
      <c r="C380" s="214"/>
      <c r="D380" s="25">
        <v>0</v>
      </c>
      <c r="E380" s="24">
        <v>0</v>
      </c>
      <c r="F380" s="24">
        <v>0</v>
      </c>
      <c r="G380" s="25">
        <v>0</v>
      </c>
      <c r="H380" s="25">
        <v>0</v>
      </c>
      <c r="I380" s="25">
        <v>0</v>
      </c>
      <c r="J380" s="25">
        <v>0</v>
      </c>
      <c r="K380" s="25">
        <v>0</v>
      </c>
      <c r="L380" s="361"/>
      <c r="M380" s="361"/>
      <c r="N380" s="361"/>
      <c r="O380" s="361"/>
    </row>
    <row r="381" spans="1:15">
      <c r="A381" s="35">
        <v>165</v>
      </c>
      <c r="B381" s="47" t="s">
        <v>282</v>
      </c>
      <c r="C381" s="214"/>
      <c r="D381" s="25">
        <v>0</v>
      </c>
      <c r="E381" s="24">
        <v>0</v>
      </c>
      <c r="F381" s="24">
        <v>0</v>
      </c>
      <c r="G381" s="25">
        <v>0</v>
      </c>
      <c r="H381" s="25">
        <v>0</v>
      </c>
      <c r="I381" s="25">
        <v>0</v>
      </c>
      <c r="J381" s="25">
        <v>0</v>
      </c>
      <c r="K381" s="25">
        <v>0</v>
      </c>
      <c r="L381" s="361"/>
      <c r="M381" s="361"/>
      <c r="N381" s="361"/>
      <c r="O381" s="361"/>
    </row>
    <row r="382" spans="1:15">
      <c r="A382" s="35">
        <v>166</v>
      </c>
      <c r="B382" s="47" t="s">
        <v>283</v>
      </c>
      <c r="C382" s="214"/>
      <c r="D382" s="25">
        <v>0</v>
      </c>
      <c r="E382" s="24">
        <v>0</v>
      </c>
      <c r="F382" s="24">
        <v>0</v>
      </c>
      <c r="G382" s="25">
        <v>0</v>
      </c>
      <c r="H382" s="25">
        <v>0</v>
      </c>
      <c r="I382" s="25">
        <v>0</v>
      </c>
      <c r="J382" s="25">
        <v>0</v>
      </c>
      <c r="K382" s="25">
        <v>0</v>
      </c>
      <c r="L382" s="361"/>
      <c r="M382" s="361"/>
      <c r="N382" s="361"/>
      <c r="O382" s="361"/>
    </row>
    <row r="383" spans="1:15">
      <c r="A383" s="35">
        <v>167</v>
      </c>
      <c r="B383" s="47" t="s">
        <v>284</v>
      </c>
      <c r="C383" s="214"/>
      <c r="D383" s="25">
        <v>0</v>
      </c>
      <c r="E383" s="24">
        <v>0</v>
      </c>
      <c r="F383" s="24">
        <v>0</v>
      </c>
      <c r="G383" s="25">
        <v>0</v>
      </c>
      <c r="H383" s="25">
        <v>0</v>
      </c>
      <c r="I383" s="25">
        <v>0</v>
      </c>
      <c r="J383" s="25">
        <v>0</v>
      </c>
      <c r="K383" s="25">
        <v>0</v>
      </c>
      <c r="L383" s="361"/>
      <c r="M383" s="361"/>
      <c r="N383" s="361"/>
      <c r="O383" s="361"/>
    </row>
    <row r="384" spans="1:15">
      <c r="A384" s="35">
        <v>168</v>
      </c>
      <c r="B384" s="47" t="s">
        <v>285</v>
      </c>
      <c r="C384" s="214"/>
      <c r="D384" s="25">
        <v>0</v>
      </c>
      <c r="E384" s="24">
        <v>0</v>
      </c>
      <c r="F384" s="24">
        <v>0</v>
      </c>
      <c r="G384" s="25">
        <v>0</v>
      </c>
      <c r="H384" s="25">
        <v>0</v>
      </c>
      <c r="I384" s="25">
        <v>0</v>
      </c>
      <c r="J384" s="25">
        <v>0</v>
      </c>
      <c r="K384" s="25">
        <v>0</v>
      </c>
      <c r="L384" s="361"/>
      <c r="M384" s="361"/>
      <c r="N384" s="361"/>
      <c r="O384" s="361"/>
    </row>
    <row r="385" spans="1:15">
      <c r="A385" s="35">
        <v>169</v>
      </c>
      <c r="B385" s="47" t="s">
        <v>286</v>
      </c>
      <c r="C385" s="214"/>
      <c r="D385" s="25">
        <v>0</v>
      </c>
      <c r="E385" s="24">
        <v>0</v>
      </c>
      <c r="F385" s="24">
        <v>0</v>
      </c>
      <c r="G385" s="25">
        <v>0</v>
      </c>
      <c r="H385" s="25">
        <v>0</v>
      </c>
      <c r="I385" s="25">
        <v>0</v>
      </c>
      <c r="J385" s="25">
        <v>0</v>
      </c>
      <c r="K385" s="25">
        <v>0</v>
      </c>
      <c r="L385" s="361"/>
      <c r="M385" s="361"/>
      <c r="N385" s="361"/>
      <c r="O385" s="361"/>
    </row>
    <row r="386" spans="1:15">
      <c r="G386" s="74"/>
      <c r="H386" s="74"/>
      <c r="I386" s="74"/>
      <c r="J386" s="74"/>
      <c r="K386" s="74"/>
    </row>
    <row r="387" spans="1:15">
      <c r="C387" s="73"/>
      <c r="D387" s="73"/>
      <c r="E387" s="73"/>
      <c r="F387" s="73"/>
      <c r="G387" s="215">
        <v>0</v>
      </c>
      <c r="H387" s="215">
        <v>0</v>
      </c>
      <c r="I387" s="215">
        <v>0</v>
      </c>
      <c r="J387" s="215">
        <v>0</v>
      </c>
      <c r="K387" s="215">
        <v>0</v>
      </c>
      <c r="L387" s="187"/>
      <c r="M387" s="187"/>
      <c r="N387" s="73"/>
    </row>
    <row r="388" spans="1:15">
      <c r="C388" s="46"/>
      <c r="D388" s="46"/>
      <c r="E388" s="46"/>
      <c r="F388" s="46"/>
      <c r="G388" s="20"/>
      <c r="H388" s="20"/>
      <c r="I388" s="20"/>
      <c r="J388" s="20"/>
      <c r="K388" s="20"/>
      <c r="L388" s="32"/>
      <c r="M388" s="32"/>
      <c r="N388" s="32"/>
      <c r="O388" s="46"/>
    </row>
    <row r="389" spans="1:15">
      <c r="C389" s="165"/>
      <c r="D389" s="165"/>
      <c r="E389" s="166"/>
      <c r="F389" s="148"/>
      <c r="G389" s="147"/>
      <c r="H389" s="147"/>
      <c r="I389" s="147"/>
      <c r="J389" s="147"/>
      <c r="K389" s="147"/>
      <c r="L389" s="148"/>
      <c r="M389" s="148"/>
      <c r="N389" s="188"/>
      <c r="O389" s="188"/>
    </row>
    <row r="390" spans="1:15">
      <c r="C390" s="165"/>
      <c r="D390" s="165"/>
      <c r="E390" s="166"/>
      <c r="F390" s="148"/>
      <c r="G390" s="147"/>
      <c r="H390" s="147"/>
      <c r="I390" s="147"/>
      <c r="J390" s="147"/>
      <c r="K390" s="147"/>
      <c r="L390" s="148"/>
      <c r="M390" s="148"/>
      <c r="N390" s="188"/>
      <c r="O390" s="188"/>
    </row>
    <row r="391" spans="1:15">
      <c r="C391" s="165"/>
      <c r="D391" s="165"/>
      <c r="E391" s="166"/>
      <c r="F391" s="148"/>
      <c r="G391" s="74"/>
      <c r="H391" s="74"/>
      <c r="I391" s="74"/>
      <c r="J391" s="74"/>
      <c r="K391" s="74"/>
      <c r="N391" s="188"/>
      <c r="O391" s="188"/>
    </row>
    <row r="392" spans="1:15">
      <c r="C392" s="165"/>
      <c r="D392" s="165"/>
      <c r="E392" s="166"/>
      <c r="F392" s="148"/>
      <c r="G392" s="74"/>
      <c r="H392" s="74"/>
      <c r="I392" s="74"/>
      <c r="J392" s="74"/>
      <c r="K392" s="74"/>
    </row>
    <row r="393" spans="1:15">
      <c r="C393" s="165"/>
      <c r="D393" s="165"/>
      <c r="E393" s="166"/>
      <c r="F393" s="148"/>
      <c r="G393" s="74"/>
      <c r="H393" s="74"/>
      <c r="I393" s="74"/>
      <c r="J393" s="74"/>
      <c r="K393" s="74"/>
    </row>
    <row r="394" spans="1:15" ht="15.75" thickBot="1">
      <c r="C394" s="165"/>
      <c r="D394" s="165"/>
      <c r="E394" s="166"/>
      <c r="F394" s="148"/>
      <c r="G394" s="190"/>
      <c r="H394" s="190"/>
      <c r="I394" s="190"/>
      <c r="J394" s="190"/>
      <c r="K394" s="190"/>
      <c r="L394" s="191"/>
      <c r="M394" s="191"/>
    </row>
    <row r="395" spans="1:15">
      <c r="A395" s="192"/>
      <c r="B395" s="193"/>
      <c r="C395" s="193"/>
      <c r="D395" s="193"/>
      <c r="E395" s="193"/>
      <c r="F395" s="193"/>
      <c r="G395" s="74"/>
      <c r="H395" s="74"/>
      <c r="I395" s="74"/>
      <c r="J395" s="74"/>
      <c r="K395" s="74"/>
      <c r="N395" s="3"/>
      <c r="O395" s="3"/>
    </row>
    <row r="396" spans="1:15" ht="15" customHeight="1">
      <c r="A396" s="192"/>
      <c r="B396" s="193"/>
      <c r="C396" s="193"/>
      <c r="D396" s="193"/>
      <c r="E396" s="193"/>
      <c r="F396" s="193"/>
      <c r="G396" s="365" t="s">
        <v>321</v>
      </c>
      <c r="H396" s="365"/>
      <c r="I396" s="365"/>
      <c r="J396" s="365"/>
      <c r="K396" s="365"/>
      <c r="L396" s="365"/>
      <c r="M396" s="365"/>
      <c r="N396" s="3"/>
      <c r="O396" s="3"/>
    </row>
    <row r="397" spans="1:15" ht="15" customHeight="1">
      <c r="A397" s="192"/>
      <c r="B397" s="83"/>
      <c r="C397" s="195"/>
      <c r="D397" s="195"/>
      <c r="E397" s="193"/>
      <c r="F397" s="196"/>
      <c r="G397" s="365" t="s">
        <v>288</v>
      </c>
      <c r="H397" s="365"/>
      <c r="I397" s="365"/>
      <c r="J397" s="365"/>
      <c r="K397" s="365"/>
      <c r="L397" s="365"/>
      <c r="M397" s="365"/>
      <c r="N397" s="3"/>
      <c r="O397" s="3"/>
    </row>
    <row r="398" spans="1:15">
      <c r="A398" s="192"/>
      <c r="B398" s="83"/>
      <c r="C398" s="195"/>
      <c r="D398" s="195"/>
      <c r="E398" s="197"/>
      <c r="F398" s="197"/>
      <c r="G398" s="74"/>
      <c r="H398" s="74"/>
      <c r="I398" s="74"/>
      <c r="J398" s="74"/>
      <c r="K398" s="74"/>
      <c r="N398" s="3"/>
      <c r="O398" s="3"/>
    </row>
    <row r="399" spans="1:15">
      <c r="A399" s="192"/>
      <c r="B399" s="83"/>
      <c r="C399" s="195"/>
      <c r="D399" s="195"/>
      <c r="E399" s="197"/>
      <c r="F399" s="197"/>
      <c r="G399" s="74"/>
      <c r="H399" s="74"/>
      <c r="I399" s="74"/>
      <c r="J399" s="74"/>
      <c r="K399" s="74"/>
      <c r="N399" s="3"/>
      <c r="O399" s="3"/>
    </row>
    <row r="400" spans="1:15">
      <c r="A400" s="192"/>
      <c r="B400" s="83"/>
      <c r="C400" s="195"/>
      <c r="D400" s="195"/>
      <c r="E400" s="197"/>
      <c r="F400" s="197"/>
      <c r="G400" s="197"/>
      <c r="H400" s="197"/>
      <c r="I400" s="197"/>
      <c r="J400" s="197"/>
      <c r="K400" s="197"/>
      <c r="L400" s="197"/>
      <c r="M400" s="197"/>
      <c r="N400" s="3"/>
      <c r="O400" s="3"/>
    </row>
    <row r="401" spans="1:15">
      <c r="A401" s="192"/>
      <c r="B401" s="83"/>
      <c r="C401" s="195"/>
      <c r="D401" s="195"/>
      <c r="E401" s="197"/>
      <c r="F401" s="197"/>
      <c r="G401" s="197"/>
      <c r="H401" s="197"/>
      <c r="I401" s="197"/>
      <c r="J401" s="197"/>
      <c r="K401" s="197"/>
      <c r="L401" s="197"/>
      <c r="M401" s="197"/>
      <c r="N401" s="3"/>
      <c r="O401" s="3"/>
    </row>
    <row r="402" spans="1:15">
      <c r="A402" s="192"/>
      <c r="B402" s="83"/>
      <c r="C402" s="195"/>
      <c r="D402" s="195"/>
      <c r="E402" s="197"/>
      <c r="F402" s="197"/>
      <c r="G402" s="74"/>
      <c r="H402" s="74"/>
      <c r="I402" s="74"/>
      <c r="J402" s="74"/>
      <c r="K402" s="74"/>
      <c r="N402" s="3"/>
      <c r="O402" s="3"/>
    </row>
    <row r="403" spans="1:15">
      <c r="A403" s="192"/>
      <c r="B403" s="83"/>
      <c r="C403" s="195"/>
      <c r="D403" s="195"/>
      <c r="E403" s="197"/>
      <c r="F403" s="197"/>
      <c r="G403" s="74"/>
      <c r="H403" s="74"/>
      <c r="I403" s="74"/>
      <c r="J403" s="74"/>
      <c r="K403" s="74"/>
      <c r="N403" s="3"/>
      <c r="O403" s="3"/>
    </row>
    <row r="404" spans="1:15">
      <c r="A404" s="192"/>
      <c r="B404" s="83"/>
      <c r="C404" s="83"/>
      <c r="D404" s="83"/>
      <c r="E404" s="197"/>
      <c r="F404" s="197"/>
      <c r="G404" s="74"/>
      <c r="H404" s="74"/>
      <c r="I404" s="74"/>
      <c r="J404" s="74"/>
      <c r="K404" s="74"/>
      <c r="N404" s="3"/>
      <c r="O404" s="3"/>
    </row>
    <row r="405" spans="1:15">
      <c r="A405" s="192"/>
      <c r="B405" s="83"/>
      <c r="C405" s="83"/>
      <c r="D405" s="83"/>
      <c r="E405" s="197"/>
      <c r="F405" s="197"/>
      <c r="G405" s="74"/>
      <c r="H405" s="74"/>
      <c r="I405" s="74"/>
      <c r="J405" s="74"/>
      <c r="K405" s="74"/>
      <c r="N405" s="3"/>
      <c r="O405" s="3"/>
    </row>
    <row r="406" spans="1:15">
      <c r="A406" s="192"/>
      <c r="B406" s="83"/>
      <c r="C406" s="83"/>
      <c r="D406" s="83"/>
      <c r="E406" s="197"/>
      <c r="F406" s="197"/>
      <c r="G406" s="197"/>
      <c r="H406" s="197"/>
      <c r="I406" s="197"/>
      <c r="J406" s="197"/>
      <c r="K406" s="197"/>
      <c r="L406" s="197"/>
      <c r="M406" s="197"/>
      <c r="N406" s="3"/>
      <c r="O406" s="3"/>
    </row>
    <row r="407" spans="1:15">
      <c r="A407" s="192"/>
      <c r="B407" s="83"/>
      <c r="C407" s="83"/>
      <c r="D407" s="83"/>
      <c r="E407" s="197"/>
      <c r="F407" s="197"/>
      <c r="G407" s="197"/>
      <c r="H407" s="197"/>
      <c r="I407" s="197"/>
      <c r="J407" s="197"/>
      <c r="K407" s="197"/>
      <c r="L407" s="197"/>
      <c r="M407" s="197"/>
      <c r="N407" s="73"/>
      <c r="O407" s="73"/>
    </row>
    <row r="408" spans="1:15">
      <c r="A408" s="192"/>
      <c r="B408" s="83"/>
      <c r="C408" s="83"/>
      <c r="D408" s="83"/>
      <c r="E408" s="197"/>
      <c r="F408" s="197"/>
      <c r="G408" s="197"/>
      <c r="H408" s="197"/>
      <c r="I408" s="197"/>
      <c r="J408" s="197"/>
      <c r="K408" s="197"/>
      <c r="L408" s="197"/>
      <c r="M408" s="197"/>
      <c r="N408" s="73"/>
      <c r="O408" s="73"/>
    </row>
    <row r="409" spans="1:15">
      <c r="A409" s="192"/>
      <c r="B409" s="83"/>
      <c r="C409" s="83"/>
      <c r="D409" s="83"/>
      <c r="E409" s="197"/>
      <c r="F409" s="197"/>
      <c r="G409" s="197"/>
      <c r="H409" s="197"/>
      <c r="I409" s="197"/>
      <c r="J409" s="197"/>
      <c r="K409" s="197"/>
      <c r="L409" s="197"/>
      <c r="M409" s="197"/>
      <c r="N409" s="73"/>
      <c r="O409" s="73"/>
    </row>
    <row r="410" spans="1:15">
      <c r="A410" s="192"/>
      <c r="B410" s="83"/>
      <c r="C410" s="83"/>
      <c r="D410" s="83"/>
      <c r="E410" s="197"/>
      <c r="F410" s="197"/>
      <c r="G410" s="197"/>
      <c r="H410" s="197"/>
      <c r="I410" s="197"/>
      <c r="J410" s="197"/>
      <c r="K410" s="197"/>
      <c r="L410" s="197"/>
      <c r="M410" s="197"/>
      <c r="N410" s="73"/>
      <c r="O410" s="73"/>
    </row>
    <row r="411" spans="1:15">
      <c r="A411" s="192"/>
      <c r="B411" s="83"/>
      <c r="C411" s="83"/>
      <c r="D411" s="83"/>
      <c r="E411" s="197"/>
      <c r="F411" s="197"/>
      <c r="G411" s="197"/>
      <c r="H411" s="197"/>
      <c r="I411" s="197"/>
      <c r="J411" s="197"/>
      <c r="K411" s="197"/>
      <c r="L411" s="197"/>
      <c r="M411" s="197"/>
      <c r="N411" s="73"/>
      <c r="O411" s="73"/>
    </row>
    <row r="412" spans="1:15">
      <c r="A412" s="192"/>
      <c r="B412" s="83"/>
      <c r="C412" s="83"/>
      <c r="D412" s="83"/>
      <c r="E412" s="197"/>
      <c r="F412" s="197"/>
      <c r="G412" s="197"/>
      <c r="H412" s="197"/>
      <c r="I412" s="197"/>
      <c r="J412" s="197"/>
      <c r="K412" s="197"/>
      <c r="L412" s="197"/>
      <c r="M412" s="197"/>
      <c r="N412" s="73"/>
      <c r="O412" s="73"/>
    </row>
    <row r="413" spans="1:15">
      <c r="A413" s="192"/>
      <c r="B413" s="3"/>
      <c r="C413" s="195"/>
      <c r="D413" s="195"/>
      <c r="E413" s="197"/>
      <c r="F413" s="197"/>
      <c r="G413" s="197"/>
      <c r="H413" s="197"/>
      <c r="I413" s="197"/>
      <c r="J413" s="197"/>
      <c r="K413" s="197"/>
      <c r="L413" s="197"/>
      <c r="M413" s="197"/>
      <c r="N413" s="73"/>
      <c r="O413" s="73"/>
    </row>
    <row r="414" spans="1:15">
      <c r="A414" s="192"/>
      <c r="B414" s="83"/>
      <c r="C414" s="195"/>
      <c r="D414" s="195"/>
      <c r="E414" s="197"/>
      <c r="F414" s="197"/>
      <c r="G414" s="197"/>
      <c r="H414" s="197"/>
      <c r="I414" s="197"/>
      <c r="J414" s="197"/>
      <c r="K414" s="197"/>
      <c r="L414" s="197"/>
      <c r="M414" s="197"/>
      <c r="N414" s="73"/>
      <c r="O414" s="73"/>
    </row>
    <row r="415" spans="1:15">
      <c r="A415" s="192"/>
      <c r="B415" s="83"/>
      <c r="C415" s="195"/>
      <c r="D415" s="195"/>
      <c r="E415" s="197"/>
      <c r="F415" s="197"/>
      <c r="G415" s="197"/>
      <c r="H415" s="197"/>
      <c r="I415" s="197"/>
      <c r="J415" s="197"/>
      <c r="K415" s="197"/>
      <c r="L415" s="197"/>
      <c r="M415" s="197"/>
      <c r="N415" s="73"/>
      <c r="O415" s="73"/>
    </row>
    <row r="416" spans="1:15">
      <c r="A416" s="192"/>
      <c r="B416" s="83"/>
      <c r="C416" s="195"/>
      <c r="D416" s="195"/>
      <c r="E416" s="197"/>
      <c r="F416" s="197"/>
      <c r="G416" s="197"/>
      <c r="H416" s="197"/>
      <c r="I416" s="197"/>
      <c r="J416" s="197"/>
      <c r="K416" s="197"/>
      <c r="L416" s="197"/>
      <c r="M416" s="197"/>
      <c r="N416" s="73"/>
      <c r="O416" s="73"/>
    </row>
    <row r="417" spans="1:15">
      <c r="A417" s="192"/>
      <c r="B417" s="83"/>
      <c r="C417" s="195"/>
      <c r="D417" s="195"/>
      <c r="E417" s="197"/>
      <c r="F417" s="197"/>
      <c r="G417" s="197"/>
      <c r="H417" s="197"/>
      <c r="I417" s="197"/>
      <c r="J417" s="197"/>
      <c r="K417" s="197"/>
      <c r="L417" s="197"/>
      <c r="M417" s="197"/>
      <c r="N417" s="73"/>
      <c r="O417" s="73"/>
    </row>
    <row r="418" spans="1:15">
      <c r="A418" s="192"/>
      <c r="B418" s="3"/>
      <c r="C418" s="195"/>
      <c r="D418" s="195"/>
      <c r="E418" s="197"/>
      <c r="F418" s="197"/>
      <c r="G418" s="197"/>
      <c r="H418" s="197"/>
      <c r="I418" s="197"/>
      <c r="J418" s="197"/>
      <c r="K418" s="197"/>
      <c r="L418" s="197"/>
      <c r="M418" s="197"/>
      <c r="N418" s="73"/>
      <c r="O418" s="73"/>
    </row>
    <row r="419" spans="1:15">
      <c r="A419" s="192"/>
      <c r="B419" s="3"/>
      <c r="C419" s="195"/>
      <c r="D419" s="195"/>
      <c r="E419" s="197"/>
      <c r="F419" s="197"/>
      <c r="G419" s="197"/>
      <c r="H419" s="197"/>
      <c r="I419" s="197"/>
      <c r="J419" s="197"/>
      <c r="K419" s="197"/>
      <c r="L419" s="197"/>
      <c r="M419" s="197"/>
      <c r="N419" s="73"/>
      <c r="O419" s="73"/>
    </row>
    <row r="420" spans="1:15">
      <c r="A420" s="21"/>
      <c r="B420" s="3"/>
      <c r="C420" s="3"/>
      <c r="D420" s="3"/>
      <c r="E420" s="3"/>
      <c r="F420" s="3"/>
      <c r="G420" s="158"/>
      <c r="H420" s="158"/>
      <c r="I420" s="158"/>
      <c r="J420" s="158"/>
      <c r="K420" s="158"/>
      <c r="L420" s="3"/>
      <c r="M420" s="3"/>
      <c r="N420" s="73"/>
      <c r="O420" s="73"/>
    </row>
    <row r="421" spans="1:15">
      <c r="A421" s="21"/>
      <c r="B421" s="3"/>
      <c r="C421" s="3"/>
      <c r="D421" s="3"/>
      <c r="E421" s="3"/>
      <c r="F421" s="3"/>
      <c r="G421" s="158"/>
      <c r="H421" s="158"/>
      <c r="I421" s="158"/>
      <c r="J421" s="158"/>
      <c r="K421" s="158"/>
      <c r="L421" s="3"/>
      <c r="M421" s="3"/>
      <c r="N421" s="73"/>
      <c r="O421" s="73"/>
    </row>
    <row r="422" spans="1:15">
      <c r="A422" s="21"/>
      <c r="B422" s="3"/>
      <c r="C422" s="3"/>
      <c r="D422" s="3"/>
      <c r="E422" s="3"/>
      <c r="F422" s="3"/>
      <c r="G422" s="158"/>
      <c r="H422" s="158"/>
      <c r="I422" s="158"/>
      <c r="J422" s="158"/>
      <c r="K422" s="158"/>
      <c r="L422" s="3"/>
      <c r="M422" s="3"/>
      <c r="N422" s="73"/>
      <c r="O422" s="73"/>
    </row>
    <row r="423" spans="1:15">
      <c r="A423" s="21"/>
      <c r="B423" s="3"/>
      <c r="C423" s="3"/>
      <c r="D423" s="3"/>
      <c r="E423" s="3"/>
      <c r="F423" s="3"/>
      <c r="G423" s="158"/>
      <c r="H423" s="158"/>
      <c r="I423" s="158"/>
      <c r="J423" s="158"/>
      <c r="K423" s="158"/>
      <c r="L423" s="3"/>
      <c r="M423" s="3"/>
      <c r="N423" s="73"/>
      <c r="O423" s="73"/>
    </row>
    <row r="424" spans="1:15">
      <c r="A424" s="21"/>
      <c r="B424" s="3"/>
      <c r="C424" s="3"/>
      <c r="D424" s="3"/>
      <c r="E424" s="3"/>
      <c r="F424" s="3"/>
      <c r="G424" s="158"/>
      <c r="H424" s="158"/>
      <c r="I424" s="158"/>
      <c r="J424" s="158"/>
      <c r="K424" s="158"/>
      <c r="L424" s="3"/>
      <c r="M424" s="3"/>
      <c r="N424" s="73"/>
      <c r="O424" s="73"/>
    </row>
    <row r="425" spans="1:15">
      <c r="A425" s="21"/>
      <c r="B425" s="3"/>
      <c r="C425" s="3"/>
      <c r="D425" s="3"/>
      <c r="E425" s="3"/>
      <c r="F425" s="3"/>
      <c r="G425" s="158"/>
      <c r="H425" s="158"/>
      <c r="I425" s="158"/>
      <c r="J425" s="158"/>
      <c r="K425" s="158"/>
      <c r="L425" s="3"/>
      <c r="M425" s="3"/>
      <c r="N425" s="73"/>
      <c r="O425" s="73"/>
    </row>
    <row r="426" spans="1:15">
      <c r="A426" s="21"/>
      <c r="B426" s="3"/>
      <c r="C426" s="3"/>
      <c r="D426" s="3"/>
      <c r="E426" s="3"/>
      <c r="F426" s="3"/>
      <c r="G426" s="158"/>
      <c r="H426" s="158"/>
      <c r="I426" s="158"/>
      <c r="J426" s="158"/>
      <c r="K426" s="158"/>
      <c r="L426" s="3"/>
      <c r="M426" s="3"/>
      <c r="N426" s="73"/>
      <c r="O426" s="73"/>
    </row>
    <row r="427" spans="1:15">
      <c r="A427" s="21"/>
      <c r="B427" s="3"/>
      <c r="C427" s="3"/>
      <c r="D427" s="3"/>
      <c r="E427" s="3"/>
      <c r="F427" s="3"/>
      <c r="G427" s="158"/>
      <c r="H427" s="158"/>
      <c r="I427" s="158"/>
      <c r="J427" s="158"/>
      <c r="K427" s="158"/>
      <c r="L427" s="3"/>
      <c r="M427" s="3"/>
      <c r="N427" s="73"/>
      <c r="O427" s="73"/>
    </row>
    <row r="428" spans="1:15">
      <c r="A428" s="21"/>
      <c r="B428" s="3"/>
      <c r="C428" s="3"/>
      <c r="D428" s="3"/>
      <c r="E428" s="3"/>
      <c r="F428" s="3"/>
      <c r="G428" s="158"/>
      <c r="H428" s="158"/>
      <c r="I428" s="158"/>
      <c r="J428" s="158"/>
      <c r="K428" s="158"/>
      <c r="L428" s="3"/>
      <c r="M428" s="3"/>
      <c r="N428" s="73"/>
      <c r="O428" s="73"/>
    </row>
    <row r="429" spans="1:15">
      <c r="A429" s="21"/>
      <c r="B429" s="3"/>
      <c r="C429" s="3"/>
      <c r="D429" s="3"/>
      <c r="E429" s="3"/>
      <c r="F429" s="3"/>
      <c r="G429" s="158"/>
      <c r="H429" s="158"/>
      <c r="I429" s="158"/>
      <c r="J429" s="158"/>
      <c r="K429" s="158"/>
      <c r="L429" s="3"/>
      <c r="M429" s="3"/>
      <c r="N429" s="73"/>
      <c r="O429" s="73"/>
    </row>
    <row r="430" spans="1:15">
      <c r="A430" s="21"/>
      <c r="B430" s="3"/>
      <c r="C430" s="3"/>
      <c r="D430" s="3"/>
      <c r="E430" s="3"/>
      <c r="F430" s="3"/>
      <c r="G430" s="158"/>
      <c r="H430" s="158"/>
      <c r="I430" s="158"/>
      <c r="J430" s="158"/>
      <c r="K430" s="158"/>
      <c r="L430" s="3"/>
      <c r="M430" s="3"/>
      <c r="N430" s="73"/>
      <c r="O430" s="73"/>
    </row>
    <row r="431" spans="1:15">
      <c r="A431" s="21"/>
      <c r="B431" s="3"/>
      <c r="C431" s="3"/>
      <c r="D431" s="3"/>
      <c r="E431" s="3"/>
      <c r="F431" s="3"/>
      <c r="G431" s="158"/>
      <c r="H431" s="158"/>
      <c r="I431" s="158"/>
      <c r="J431" s="158"/>
      <c r="K431" s="158"/>
      <c r="L431" s="3"/>
      <c r="M431" s="3"/>
      <c r="N431" s="73"/>
      <c r="O431" s="73"/>
    </row>
    <row r="432" spans="1:15">
      <c r="A432" s="21"/>
      <c r="B432" s="3"/>
      <c r="C432" s="3"/>
      <c r="D432" s="3"/>
      <c r="E432" s="3"/>
      <c r="F432" s="3"/>
      <c r="G432" s="158"/>
      <c r="H432" s="158"/>
      <c r="I432" s="158"/>
      <c r="J432" s="158"/>
      <c r="K432" s="158"/>
      <c r="L432" s="3"/>
      <c r="M432" s="3"/>
      <c r="N432" s="73"/>
      <c r="O432" s="73"/>
    </row>
    <row r="433" spans="1:15">
      <c r="A433" s="21"/>
      <c r="B433" s="3"/>
      <c r="C433" s="3"/>
      <c r="D433" s="3"/>
      <c r="E433" s="3"/>
      <c r="F433" s="3"/>
      <c r="G433" s="158"/>
      <c r="H433" s="158"/>
      <c r="I433" s="158"/>
      <c r="J433" s="158"/>
      <c r="K433" s="158"/>
      <c r="L433" s="3"/>
      <c r="M433" s="3"/>
      <c r="N433" s="73"/>
      <c r="O433" s="73"/>
    </row>
    <row r="434" spans="1:15">
      <c r="A434" s="21"/>
      <c r="B434" s="3"/>
      <c r="C434" s="3"/>
      <c r="D434" s="3"/>
      <c r="E434" s="3"/>
      <c r="F434" s="3"/>
      <c r="G434" s="158"/>
      <c r="H434" s="158"/>
      <c r="I434" s="158"/>
      <c r="J434" s="158"/>
      <c r="K434" s="158"/>
      <c r="L434" s="3"/>
      <c r="M434" s="3"/>
      <c r="N434" s="73"/>
      <c r="O434" s="73"/>
    </row>
    <row r="435" spans="1:15">
      <c r="A435" s="21"/>
      <c r="B435" s="3"/>
      <c r="C435" s="3"/>
      <c r="D435" s="3"/>
      <c r="E435" s="3"/>
      <c r="F435" s="3"/>
      <c r="G435" s="158"/>
      <c r="H435" s="158"/>
      <c r="I435" s="158"/>
      <c r="J435" s="158"/>
      <c r="K435" s="158"/>
      <c r="L435" s="3"/>
      <c r="M435" s="3"/>
      <c r="N435" s="73"/>
      <c r="O435" s="73"/>
    </row>
    <row r="436" spans="1:15">
      <c r="A436" s="21"/>
      <c r="B436" s="3"/>
      <c r="C436" s="3"/>
      <c r="D436" s="3"/>
      <c r="E436" s="3"/>
      <c r="F436" s="3"/>
      <c r="G436" s="158"/>
      <c r="H436" s="158"/>
      <c r="I436" s="158"/>
      <c r="J436" s="158"/>
      <c r="K436" s="158"/>
      <c r="L436" s="3"/>
      <c r="M436" s="3"/>
      <c r="N436" s="73"/>
      <c r="O436" s="73"/>
    </row>
    <row r="437" spans="1:15">
      <c r="A437" s="21"/>
      <c r="B437" s="3"/>
      <c r="C437" s="3"/>
      <c r="D437" s="3"/>
      <c r="E437" s="3"/>
      <c r="F437" s="3"/>
      <c r="G437" s="158"/>
      <c r="H437" s="158"/>
      <c r="I437" s="158"/>
      <c r="J437" s="158"/>
      <c r="K437" s="158"/>
      <c r="L437" s="3"/>
      <c r="M437" s="3"/>
      <c r="N437" s="73"/>
      <c r="O437" s="73"/>
    </row>
    <row r="438" spans="1:15">
      <c r="A438" s="21"/>
      <c r="B438" s="3"/>
      <c r="C438" s="3"/>
      <c r="D438" s="3"/>
      <c r="E438" s="3"/>
      <c r="F438" s="3"/>
      <c r="G438" s="158"/>
      <c r="H438" s="158"/>
      <c r="I438" s="158"/>
      <c r="J438" s="158"/>
      <c r="K438" s="158"/>
      <c r="L438" s="3"/>
      <c r="M438" s="3"/>
      <c r="N438" s="73"/>
      <c r="O438" s="73"/>
    </row>
    <row r="439" spans="1:15">
      <c r="A439" s="21"/>
      <c r="B439" s="3"/>
      <c r="C439" s="3"/>
      <c r="D439" s="3"/>
      <c r="E439" s="3"/>
      <c r="F439" s="3"/>
      <c r="G439" s="158"/>
      <c r="H439" s="158"/>
      <c r="I439" s="158"/>
      <c r="J439" s="158"/>
      <c r="K439" s="158"/>
      <c r="L439" s="3"/>
      <c r="M439" s="3"/>
      <c r="N439" s="73"/>
      <c r="O439" s="73"/>
    </row>
    <row r="440" spans="1:15">
      <c r="A440" s="21"/>
      <c r="B440" s="3"/>
      <c r="C440" s="3"/>
      <c r="D440" s="3"/>
      <c r="E440" s="3"/>
      <c r="F440" s="3"/>
      <c r="G440" s="158"/>
      <c r="H440" s="158"/>
      <c r="I440" s="158"/>
      <c r="J440" s="158"/>
      <c r="K440" s="158"/>
      <c r="L440" s="3"/>
      <c r="M440" s="3"/>
      <c r="N440" s="73"/>
      <c r="O440" s="73"/>
    </row>
    <row r="441" spans="1:15">
      <c r="A441" s="21"/>
      <c r="B441" s="3"/>
      <c r="C441" s="3"/>
      <c r="D441" s="3"/>
      <c r="E441" s="3"/>
      <c r="F441" s="3"/>
      <c r="G441" s="158"/>
      <c r="H441" s="158"/>
      <c r="I441" s="158"/>
      <c r="J441" s="158"/>
      <c r="K441" s="158"/>
      <c r="L441" s="3"/>
      <c r="M441" s="3"/>
      <c r="N441" s="73"/>
      <c r="O441" s="73"/>
    </row>
    <row r="442" spans="1:15">
      <c r="A442" s="21"/>
      <c r="B442" s="3"/>
      <c r="C442" s="3"/>
      <c r="D442" s="3"/>
      <c r="E442" s="3"/>
      <c r="F442" s="3"/>
      <c r="G442" s="158"/>
      <c r="H442" s="158"/>
      <c r="I442" s="158"/>
      <c r="J442" s="158"/>
      <c r="K442" s="158"/>
      <c r="L442" s="3"/>
      <c r="M442" s="3"/>
      <c r="N442" s="73"/>
      <c r="O442" s="73"/>
    </row>
    <row r="443" spans="1:15">
      <c r="A443" s="21"/>
      <c r="B443" s="3"/>
      <c r="C443" s="3"/>
      <c r="D443" s="3"/>
      <c r="E443" s="3"/>
      <c r="F443" s="3"/>
      <c r="G443" s="158"/>
      <c r="H443" s="158"/>
      <c r="I443" s="158"/>
      <c r="J443" s="158"/>
      <c r="K443" s="158"/>
      <c r="L443" s="3"/>
      <c r="M443" s="3"/>
      <c r="N443" s="73"/>
      <c r="O443" s="73"/>
    </row>
    <row r="444" spans="1:15">
      <c r="A444" s="21"/>
      <c r="B444" s="3"/>
      <c r="C444" s="3"/>
      <c r="D444" s="3"/>
      <c r="E444" s="3"/>
      <c r="F444" s="3"/>
      <c r="G444" s="158"/>
      <c r="H444" s="158"/>
      <c r="I444" s="158"/>
      <c r="J444" s="158"/>
      <c r="K444" s="158"/>
      <c r="L444" s="3"/>
      <c r="M444" s="3"/>
      <c r="N444" s="73"/>
      <c r="O444" s="73"/>
    </row>
    <row r="445" spans="1:15">
      <c r="A445" s="21"/>
      <c r="B445" s="3"/>
      <c r="C445" s="3"/>
      <c r="D445" s="3"/>
      <c r="E445" s="3"/>
      <c r="F445" s="3"/>
      <c r="G445" s="158"/>
      <c r="H445" s="158"/>
      <c r="I445" s="158"/>
      <c r="J445" s="158"/>
      <c r="K445" s="158"/>
      <c r="L445" s="3"/>
      <c r="M445" s="3"/>
      <c r="N445" s="73"/>
      <c r="O445" s="73"/>
    </row>
    <row r="446" spans="1:15">
      <c r="A446" s="21"/>
      <c r="B446" s="3"/>
      <c r="C446" s="3"/>
      <c r="D446" s="3"/>
      <c r="E446" s="3"/>
      <c r="F446" s="3"/>
      <c r="G446" s="158"/>
      <c r="H446" s="158"/>
      <c r="I446" s="158"/>
      <c r="J446" s="158"/>
      <c r="K446" s="158"/>
      <c r="L446" s="3"/>
      <c r="M446" s="3"/>
      <c r="N446" s="73"/>
      <c r="O446" s="73"/>
    </row>
    <row r="447" spans="1:15">
      <c r="A447" s="21"/>
      <c r="B447" s="3"/>
      <c r="C447" s="3"/>
      <c r="D447" s="3"/>
      <c r="E447" s="3"/>
      <c r="F447" s="3"/>
      <c r="G447" s="158"/>
      <c r="H447" s="158"/>
      <c r="I447" s="158"/>
      <c r="J447" s="158"/>
      <c r="K447" s="158"/>
      <c r="L447" s="3"/>
      <c r="M447" s="3"/>
      <c r="N447" s="73"/>
      <c r="O447" s="73"/>
    </row>
    <row r="448" spans="1:15">
      <c r="A448" s="21"/>
      <c r="B448" s="3"/>
      <c r="C448" s="3"/>
      <c r="D448" s="3"/>
      <c r="E448" s="3"/>
      <c r="F448" s="3"/>
      <c r="G448" s="158"/>
      <c r="H448" s="158"/>
      <c r="I448" s="158"/>
      <c r="J448" s="158"/>
      <c r="K448" s="158"/>
      <c r="L448" s="3"/>
      <c r="M448" s="3"/>
      <c r="N448" s="73"/>
      <c r="O448" s="73"/>
    </row>
    <row r="449" spans="1:15">
      <c r="A449" s="21"/>
      <c r="B449" s="3"/>
      <c r="C449" s="3"/>
      <c r="D449" s="3"/>
      <c r="E449" s="3"/>
      <c r="F449" s="3"/>
      <c r="G449" s="158"/>
      <c r="H449" s="158"/>
      <c r="I449" s="158"/>
      <c r="J449" s="158"/>
      <c r="K449" s="158"/>
      <c r="L449" s="3"/>
      <c r="M449" s="3"/>
      <c r="N449" s="73"/>
      <c r="O449" s="73"/>
    </row>
    <row r="450" spans="1:15">
      <c r="A450" s="21"/>
      <c r="B450" s="3"/>
      <c r="C450" s="3"/>
      <c r="D450" s="3"/>
      <c r="E450" s="3"/>
      <c r="F450" s="3"/>
      <c r="G450" s="158"/>
      <c r="H450" s="158"/>
      <c r="I450" s="158"/>
      <c r="J450" s="158"/>
      <c r="K450" s="158"/>
      <c r="L450" s="3"/>
      <c r="M450" s="3"/>
      <c r="N450" s="73"/>
      <c r="O450" s="73"/>
    </row>
    <row r="451" spans="1:15">
      <c r="A451" s="21"/>
      <c r="B451" s="3"/>
      <c r="C451" s="3"/>
      <c r="D451" s="3"/>
      <c r="E451" s="3"/>
      <c r="F451" s="3"/>
      <c r="G451" s="158"/>
      <c r="H451" s="158"/>
      <c r="I451" s="158"/>
      <c r="J451" s="158"/>
      <c r="K451" s="158"/>
      <c r="L451" s="3"/>
      <c r="M451" s="3"/>
      <c r="N451" s="198"/>
      <c r="O451" s="73"/>
    </row>
    <row r="452" spans="1:15">
      <c r="A452" s="192"/>
      <c r="B452" s="3"/>
      <c r="C452" s="195"/>
      <c r="D452" s="195"/>
      <c r="E452" s="197"/>
      <c r="F452" s="197"/>
      <c r="G452" s="197"/>
      <c r="H452" s="197"/>
      <c r="I452" s="197"/>
      <c r="J452" s="197"/>
      <c r="K452" s="197"/>
      <c r="L452" s="197"/>
      <c r="M452" s="197"/>
      <c r="N452" s="198"/>
      <c r="O452" s="73"/>
    </row>
    <row r="453" spans="1:15">
      <c r="A453" s="192"/>
      <c r="B453" s="3"/>
      <c r="C453" s="195"/>
      <c r="D453" s="195"/>
      <c r="E453" s="197"/>
      <c r="F453" s="197"/>
      <c r="G453" s="197"/>
      <c r="H453" s="197"/>
      <c r="I453" s="197"/>
      <c r="J453" s="197"/>
      <c r="K453" s="197"/>
      <c r="L453" s="197"/>
      <c r="M453" s="197"/>
      <c r="N453" s="198"/>
      <c r="O453" s="73"/>
    </row>
    <row r="454" spans="1:15">
      <c r="A454" s="192"/>
      <c r="B454" s="83"/>
      <c r="C454" s="195"/>
      <c r="D454" s="195"/>
      <c r="E454" s="197"/>
      <c r="F454" s="197"/>
      <c r="G454" s="197"/>
      <c r="H454" s="197"/>
      <c r="I454" s="197"/>
      <c r="J454" s="197"/>
      <c r="K454" s="197"/>
      <c r="L454" s="197"/>
      <c r="M454" s="197"/>
      <c r="N454" s="73"/>
      <c r="O454" s="73"/>
    </row>
    <row r="455" spans="1:15">
      <c r="A455" s="192"/>
      <c r="B455" s="83"/>
      <c r="C455" s="195"/>
      <c r="D455" s="195"/>
      <c r="E455" s="197"/>
      <c r="F455" s="197"/>
      <c r="G455" s="197"/>
      <c r="H455" s="197"/>
      <c r="I455" s="197"/>
      <c r="J455" s="197"/>
      <c r="K455" s="197"/>
      <c r="L455" s="197"/>
      <c r="M455" s="197"/>
      <c r="N455" s="3"/>
      <c r="O455" s="3"/>
    </row>
    <row r="456" spans="1:15">
      <c r="A456" s="192"/>
      <c r="B456" s="83"/>
      <c r="C456" s="195"/>
      <c r="D456" s="195"/>
      <c r="E456" s="197"/>
      <c r="F456" s="197"/>
      <c r="G456" s="197"/>
      <c r="H456" s="197"/>
      <c r="I456" s="197"/>
      <c r="J456" s="197"/>
      <c r="K456" s="197"/>
      <c r="L456" s="197"/>
      <c r="M456" s="197"/>
      <c r="N456" s="3"/>
      <c r="O456" s="3"/>
    </row>
    <row r="457" spans="1:15">
      <c r="A457" s="192"/>
      <c r="B457" s="83"/>
      <c r="C457" s="195"/>
      <c r="D457" s="195"/>
      <c r="E457" s="197"/>
      <c r="F457" s="197"/>
      <c r="G457" s="197"/>
      <c r="H457" s="197"/>
      <c r="I457" s="197"/>
      <c r="J457" s="197"/>
      <c r="K457" s="197"/>
      <c r="L457" s="197"/>
      <c r="M457" s="197"/>
      <c r="N457" s="3"/>
      <c r="O457" s="3"/>
    </row>
    <row r="458" spans="1:15">
      <c r="A458" s="192"/>
      <c r="B458" s="83"/>
      <c r="C458" s="195"/>
      <c r="D458" s="195"/>
      <c r="E458" s="197"/>
      <c r="F458" s="197"/>
      <c r="G458" s="197"/>
      <c r="H458" s="197"/>
      <c r="I458" s="197"/>
      <c r="J458" s="197"/>
      <c r="K458" s="197"/>
      <c r="L458" s="197"/>
      <c r="M458" s="197"/>
      <c r="N458" s="3"/>
      <c r="O458" s="3"/>
    </row>
    <row r="459" spans="1:15">
      <c r="A459" s="192"/>
      <c r="B459" s="83"/>
      <c r="C459" s="195"/>
      <c r="D459" s="195"/>
      <c r="E459" s="197"/>
      <c r="F459" s="197"/>
      <c r="G459" s="197"/>
      <c r="H459" s="197"/>
      <c r="I459" s="197"/>
      <c r="J459" s="197"/>
      <c r="K459" s="197"/>
      <c r="L459" s="197"/>
      <c r="M459" s="197"/>
      <c r="N459" s="3"/>
      <c r="O459" s="3"/>
    </row>
    <row r="460" spans="1:15">
      <c r="A460" s="192"/>
      <c r="B460" s="83"/>
      <c r="C460" s="195"/>
      <c r="D460" s="195"/>
      <c r="E460" s="197"/>
      <c r="F460" s="197"/>
      <c r="G460" s="197"/>
      <c r="H460" s="197"/>
      <c r="I460" s="197"/>
      <c r="J460" s="197"/>
      <c r="K460" s="197"/>
      <c r="L460" s="197"/>
      <c r="M460" s="197"/>
      <c r="N460" s="3"/>
      <c r="O460" s="3"/>
    </row>
    <row r="461" spans="1:15">
      <c r="A461" s="192"/>
      <c r="B461" s="83"/>
      <c r="C461" s="195"/>
      <c r="D461" s="195"/>
      <c r="E461" s="197"/>
      <c r="F461" s="197"/>
      <c r="G461" s="197"/>
      <c r="H461" s="197"/>
      <c r="I461" s="197"/>
      <c r="J461" s="197"/>
      <c r="K461" s="197"/>
      <c r="L461" s="197"/>
      <c r="M461" s="197"/>
      <c r="N461" s="3"/>
      <c r="O461" s="3"/>
    </row>
    <row r="462" spans="1:15">
      <c r="A462" s="192"/>
      <c r="B462" s="254"/>
      <c r="C462" s="193"/>
      <c r="D462" s="193"/>
      <c r="E462" s="197"/>
      <c r="F462" s="197"/>
      <c r="G462" s="197"/>
      <c r="H462" s="197"/>
      <c r="I462" s="197"/>
      <c r="J462" s="197"/>
      <c r="K462" s="197"/>
      <c r="L462" s="197"/>
      <c r="M462" s="197"/>
      <c r="N462" s="200"/>
      <c r="O462" s="200"/>
    </row>
    <row r="463" spans="1:15">
      <c r="A463" s="192"/>
      <c r="B463" s="254"/>
      <c r="C463" s="193"/>
      <c r="D463" s="193"/>
      <c r="E463" s="197"/>
      <c r="F463" s="197"/>
      <c r="G463" s="197"/>
      <c r="H463" s="197"/>
      <c r="I463" s="197"/>
      <c r="J463" s="197"/>
      <c r="K463" s="197"/>
      <c r="L463" s="197"/>
      <c r="M463" s="197"/>
      <c r="N463" s="200"/>
      <c r="O463" s="200"/>
    </row>
    <row r="464" spans="1:15">
      <c r="A464" s="192"/>
      <c r="B464" s="83"/>
      <c r="C464" s="195"/>
      <c r="D464" s="195"/>
      <c r="E464" s="197"/>
      <c r="F464" s="197"/>
      <c r="G464" s="197"/>
      <c r="H464" s="197"/>
      <c r="I464" s="197"/>
      <c r="J464" s="197"/>
      <c r="K464" s="197"/>
      <c r="L464" s="197"/>
      <c r="M464" s="197"/>
      <c r="N464" s="200"/>
      <c r="O464" s="200"/>
    </row>
    <row r="465" spans="1:15">
      <c r="A465" s="192"/>
      <c r="B465" s="83"/>
      <c r="C465" s="195"/>
      <c r="D465" s="195"/>
      <c r="E465" s="3"/>
      <c r="F465" s="3"/>
      <c r="G465" s="158"/>
      <c r="H465" s="158"/>
      <c r="I465" s="158"/>
      <c r="J465" s="158"/>
      <c r="K465" s="158"/>
      <c r="L465" s="3"/>
      <c r="M465" s="3"/>
      <c r="N465" s="200"/>
      <c r="O465" s="200"/>
    </row>
    <row r="466" spans="1:15">
      <c r="A466" s="192"/>
      <c r="B466" s="83"/>
      <c r="C466" s="195"/>
      <c r="D466" s="195"/>
      <c r="E466" s="3"/>
      <c r="F466" s="3"/>
      <c r="G466" s="158"/>
      <c r="H466" s="158"/>
      <c r="I466" s="158"/>
      <c r="J466" s="158"/>
      <c r="K466" s="158"/>
      <c r="L466" s="3"/>
      <c r="M466" s="3"/>
      <c r="N466" s="200"/>
      <c r="O466" s="200"/>
    </row>
    <row r="467" spans="1:15">
      <c r="A467" s="192"/>
      <c r="B467" s="83"/>
      <c r="C467" s="195"/>
      <c r="D467" s="195"/>
      <c r="E467" s="3"/>
      <c r="F467" s="3"/>
      <c r="G467" s="158"/>
      <c r="H467" s="158"/>
      <c r="I467" s="158"/>
      <c r="J467" s="158"/>
      <c r="K467" s="158"/>
      <c r="L467" s="3"/>
      <c r="M467" s="3"/>
      <c r="N467" s="200"/>
      <c r="O467" s="200"/>
    </row>
    <row r="468" spans="1:15">
      <c r="A468" s="192"/>
      <c r="B468" s="83"/>
      <c r="C468" s="195"/>
      <c r="D468" s="195"/>
      <c r="E468" s="3"/>
      <c r="F468" s="3"/>
      <c r="G468" s="158"/>
      <c r="H468" s="158"/>
      <c r="I468" s="158"/>
      <c r="J468" s="158"/>
      <c r="K468" s="158"/>
      <c r="L468" s="3"/>
      <c r="M468" s="3"/>
      <c r="N468" s="200"/>
      <c r="O468" s="200"/>
    </row>
    <row r="469" spans="1:15">
      <c r="A469" s="192"/>
      <c r="B469" s="83"/>
      <c r="C469" s="195"/>
      <c r="D469" s="195"/>
      <c r="E469" s="3"/>
      <c r="F469" s="3"/>
      <c r="G469" s="158"/>
      <c r="H469" s="158"/>
      <c r="I469" s="158"/>
      <c r="J469" s="158"/>
      <c r="K469" s="158"/>
      <c r="L469" s="3"/>
      <c r="M469" s="3"/>
      <c r="N469" s="200"/>
      <c r="O469" s="200"/>
    </row>
    <row r="470" spans="1:15">
      <c r="A470" s="192"/>
      <c r="B470" s="83"/>
      <c r="C470" s="195"/>
      <c r="D470" s="195"/>
      <c r="E470" s="3"/>
      <c r="F470" s="3"/>
      <c r="G470" s="158"/>
      <c r="H470" s="158"/>
      <c r="I470" s="158"/>
      <c r="J470" s="158"/>
      <c r="K470" s="158"/>
      <c r="L470" s="3"/>
      <c r="M470" s="3"/>
      <c r="N470" s="200"/>
      <c r="O470" s="200"/>
    </row>
    <row r="471" spans="1:15">
      <c r="A471" s="192"/>
      <c r="B471" s="252"/>
      <c r="C471" s="201"/>
      <c r="D471" s="201"/>
      <c r="E471" s="32"/>
      <c r="F471" s="32"/>
      <c r="G471" s="32"/>
      <c r="H471" s="32"/>
      <c r="I471" s="32"/>
      <c r="J471" s="32"/>
      <c r="K471" s="32"/>
      <c r="L471" s="32"/>
      <c r="M471" s="32"/>
      <c r="N471" s="200"/>
      <c r="O471" s="200"/>
    </row>
    <row r="472" spans="1:15">
      <c r="A472" s="192"/>
      <c r="B472" s="202"/>
      <c r="C472" s="202"/>
      <c r="D472" s="202"/>
      <c r="E472" s="32"/>
      <c r="F472" s="32"/>
      <c r="G472" s="32"/>
      <c r="H472" s="32"/>
      <c r="I472" s="32"/>
      <c r="J472" s="32"/>
      <c r="K472" s="32"/>
      <c r="L472" s="32"/>
      <c r="M472" s="32"/>
      <c r="N472" s="200"/>
      <c r="O472" s="200"/>
    </row>
    <row r="473" spans="1:15">
      <c r="A473" s="192"/>
      <c r="B473" s="252"/>
      <c r="C473" s="201"/>
      <c r="D473" s="201"/>
      <c r="E473" s="32"/>
      <c r="F473" s="32"/>
      <c r="G473" s="32"/>
      <c r="H473" s="32"/>
      <c r="I473" s="32"/>
      <c r="J473" s="32"/>
      <c r="K473" s="32"/>
      <c r="L473" s="32"/>
      <c r="M473" s="32"/>
      <c r="N473" s="200"/>
      <c r="O473" s="200"/>
    </row>
    <row r="474" spans="1:15">
      <c r="A474" s="192"/>
      <c r="B474" s="252"/>
      <c r="C474" s="201"/>
      <c r="D474" s="201"/>
      <c r="E474" s="32"/>
      <c r="F474" s="32"/>
      <c r="G474" s="32"/>
      <c r="H474" s="32"/>
      <c r="I474" s="32"/>
      <c r="J474" s="32"/>
      <c r="K474" s="32"/>
      <c r="L474" s="32"/>
      <c r="M474" s="32"/>
      <c r="N474" s="200"/>
      <c r="O474" s="200"/>
    </row>
    <row r="475" spans="1:15">
      <c r="A475" s="192"/>
      <c r="B475" s="202"/>
      <c r="C475" s="202"/>
      <c r="D475" s="202"/>
      <c r="E475" s="32"/>
      <c r="F475" s="32"/>
      <c r="G475" s="32"/>
      <c r="H475" s="32"/>
      <c r="I475" s="32"/>
      <c r="J475" s="32"/>
      <c r="K475" s="32"/>
      <c r="L475" s="32"/>
      <c r="M475" s="32"/>
      <c r="N475" s="200"/>
      <c r="O475" s="200"/>
    </row>
    <row r="476" spans="1:15">
      <c r="A476" s="192"/>
      <c r="B476" s="364"/>
      <c r="C476" s="364"/>
      <c r="D476" s="364"/>
      <c r="E476" s="364"/>
      <c r="F476" s="201"/>
      <c r="G476" s="203"/>
      <c r="H476" s="203"/>
      <c r="I476" s="203"/>
      <c r="J476" s="203"/>
      <c r="K476" s="203"/>
      <c r="L476" s="201"/>
      <c r="M476" s="201"/>
      <c r="N476" s="200"/>
      <c r="O476" s="200"/>
    </row>
    <row r="477" spans="1:15">
      <c r="A477" s="192"/>
      <c r="B477" s="362"/>
      <c r="C477" s="362"/>
      <c r="D477" s="362"/>
      <c r="E477" s="362"/>
      <c r="F477" s="204"/>
      <c r="G477" s="205"/>
      <c r="H477" s="205"/>
      <c r="I477" s="205"/>
      <c r="J477" s="205"/>
      <c r="K477" s="205"/>
      <c r="L477" s="204"/>
      <c r="M477" s="204"/>
      <c r="N477" s="200"/>
      <c r="O477" s="200"/>
    </row>
    <row r="478" spans="1:15">
      <c r="A478" s="192"/>
      <c r="B478" s="362"/>
      <c r="C478" s="362"/>
      <c r="D478" s="362"/>
      <c r="E478" s="362"/>
      <c r="F478" s="204"/>
      <c r="G478" s="205"/>
      <c r="H478" s="205"/>
      <c r="I478" s="205"/>
      <c r="J478" s="205"/>
      <c r="K478" s="205"/>
      <c r="L478" s="204"/>
      <c r="M478" s="204"/>
      <c r="N478" s="200"/>
      <c r="O478" s="200"/>
    </row>
    <row r="479" spans="1:15">
      <c r="A479" s="192"/>
      <c r="B479" s="362"/>
      <c r="C479" s="362"/>
      <c r="D479" s="362"/>
      <c r="E479" s="362"/>
      <c r="F479" s="204"/>
      <c r="G479" s="205"/>
      <c r="H479" s="205"/>
      <c r="I479" s="205"/>
      <c r="J479" s="205"/>
      <c r="K479" s="205"/>
      <c r="L479" s="204"/>
      <c r="M479" s="204"/>
      <c r="N479" s="200"/>
      <c r="O479" s="200"/>
    </row>
    <row r="480" spans="1:15">
      <c r="A480" s="192"/>
      <c r="B480" s="362"/>
      <c r="C480" s="362"/>
      <c r="D480" s="362"/>
      <c r="E480" s="362"/>
      <c r="F480" s="204"/>
      <c r="G480" s="205"/>
      <c r="H480" s="205"/>
      <c r="I480" s="205"/>
      <c r="J480" s="205"/>
      <c r="K480" s="205"/>
      <c r="L480" s="204"/>
      <c r="M480" s="204"/>
      <c r="N480" s="200"/>
      <c r="O480" s="200"/>
    </row>
    <row r="481" spans="1:15">
      <c r="A481" s="192"/>
      <c r="B481" s="362"/>
      <c r="C481" s="362"/>
      <c r="D481" s="362"/>
      <c r="E481" s="362"/>
      <c r="F481" s="204"/>
      <c r="G481" s="205"/>
      <c r="H481" s="205"/>
      <c r="I481" s="205"/>
      <c r="J481" s="205"/>
      <c r="K481" s="205"/>
      <c r="L481" s="204"/>
      <c r="M481" s="204"/>
      <c r="N481" s="200"/>
      <c r="O481" s="200"/>
    </row>
    <row r="482" spans="1:15">
      <c r="A482" s="192"/>
      <c r="B482" s="3"/>
      <c r="C482" s="3"/>
      <c r="D482" s="3"/>
      <c r="E482" s="3"/>
      <c r="F482" s="3"/>
      <c r="G482" s="158"/>
      <c r="H482" s="158"/>
      <c r="I482" s="158"/>
      <c r="J482" s="158"/>
      <c r="K482" s="158"/>
      <c r="L482" s="3"/>
      <c r="M482" s="3"/>
      <c r="N482" s="73"/>
      <c r="O482" s="73"/>
    </row>
    <row r="483" spans="1:15">
      <c r="A483" s="192"/>
      <c r="B483" s="3"/>
      <c r="C483" s="3"/>
      <c r="D483" s="3"/>
      <c r="E483" s="3"/>
      <c r="F483" s="3"/>
      <c r="G483" s="158"/>
      <c r="H483" s="158"/>
      <c r="I483" s="158"/>
      <c r="J483" s="158"/>
      <c r="K483" s="158"/>
      <c r="L483" s="3"/>
      <c r="M483" s="3"/>
      <c r="N483" s="73"/>
      <c r="O483" s="73"/>
    </row>
    <row r="484" spans="1:15">
      <c r="A484" s="192"/>
      <c r="B484" s="3"/>
      <c r="C484" s="3"/>
      <c r="D484" s="3"/>
      <c r="E484" s="3"/>
      <c r="F484" s="3"/>
      <c r="G484" s="158"/>
      <c r="H484" s="158"/>
      <c r="I484" s="158"/>
      <c r="J484" s="158"/>
      <c r="K484" s="158"/>
      <c r="L484" s="3"/>
      <c r="M484" s="3"/>
      <c r="N484" s="73"/>
      <c r="O484" s="73"/>
    </row>
    <row r="485" spans="1:15">
      <c r="A485" s="192"/>
      <c r="B485" s="362"/>
      <c r="C485" s="362"/>
      <c r="D485" s="362"/>
      <c r="E485" s="362"/>
      <c r="F485" s="204"/>
      <c r="G485" s="205"/>
      <c r="H485" s="205"/>
      <c r="I485" s="205"/>
      <c r="J485" s="205"/>
      <c r="K485" s="205"/>
      <c r="L485" s="204"/>
      <c r="M485" s="204"/>
      <c r="N485" s="73"/>
      <c r="O485" s="73"/>
    </row>
    <row r="486" spans="1:15">
      <c r="A486" s="192"/>
      <c r="B486" s="255"/>
      <c r="C486" s="200"/>
      <c r="D486" s="200"/>
      <c r="E486" s="197"/>
      <c r="F486" s="197"/>
      <c r="G486" s="197"/>
      <c r="H486" s="197"/>
      <c r="I486" s="197"/>
      <c r="J486" s="197"/>
      <c r="K486" s="197"/>
      <c r="L486" s="197"/>
      <c r="M486" s="197"/>
      <c r="N486" s="73"/>
      <c r="O486" s="73"/>
    </row>
    <row r="487" spans="1:15">
      <c r="A487" s="192"/>
      <c r="B487" s="255"/>
      <c r="C487" s="200"/>
      <c r="D487" s="200"/>
      <c r="E487" s="197"/>
      <c r="F487" s="197"/>
      <c r="G487" s="197"/>
      <c r="H487" s="197"/>
      <c r="I487" s="197"/>
      <c r="J487" s="197"/>
      <c r="K487" s="197"/>
      <c r="L487" s="197"/>
      <c r="M487" s="197"/>
      <c r="N487" s="73"/>
      <c r="O487" s="73"/>
    </row>
    <row r="488" spans="1:15">
      <c r="A488" s="192"/>
      <c r="B488" s="83"/>
      <c r="C488" s="200"/>
      <c r="D488" s="200"/>
      <c r="E488" s="197"/>
      <c r="F488" s="197"/>
      <c r="G488" s="197"/>
      <c r="H488" s="197"/>
      <c r="I488" s="197"/>
      <c r="J488" s="197"/>
      <c r="K488" s="197"/>
      <c r="L488" s="197"/>
      <c r="M488" s="197"/>
      <c r="N488" s="73"/>
      <c r="O488" s="73"/>
    </row>
    <row r="489" spans="1:15">
      <c r="A489" s="192"/>
      <c r="B489" s="83"/>
      <c r="C489" s="200"/>
      <c r="D489" s="200"/>
      <c r="E489" s="197"/>
      <c r="F489" s="197"/>
      <c r="G489" s="197"/>
      <c r="H489" s="197"/>
      <c r="I489" s="197"/>
      <c r="J489" s="197"/>
      <c r="K489" s="197"/>
      <c r="L489" s="197"/>
      <c r="M489" s="197"/>
      <c r="N489" s="3"/>
      <c r="O489" s="3"/>
    </row>
    <row r="490" spans="1:15">
      <c r="A490" s="192"/>
      <c r="B490" s="3"/>
      <c r="C490" s="3"/>
      <c r="D490" s="3"/>
      <c r="E490" s="197"/>
      <c r="F490" s="197"/>
      <c r="G490" s="197"/>
      <c r="H490" s="197"/>
      <c r="I490" s="197"/>
      <c r="J490" s="197"/>
      <c r="K490" s="197"/>
      <c r="L490" s="197"/>
      <c r="M490" s="197"/>
      <c r="N490" s="3"/>
      <c r="O490" s="3"/>
    </row>
    <row r="491" spans="1:15">
      <c r="A491" s="192"/>
      <c r="B491" s="207"/>
      <c r="C491" s="207"/>
      <c r="D491" s="207"/>
      <c r="E491" s="197"/>
      <c r="F491" s="197"/>
      <c r="G491" s="197"/>
      <c r="H491" s="197"/>
      <c r="I491" s="197"/>
      <c r="J491" s="197"/>
      <c r="K491" s="197"/>
      <c r="L491" s="197"/>
      <c r="M491" s="197"/>
      <c r="N491" s="3"/>
      <c r="O491" s="3"/>
    </row>
    <row r="492" spans="1:15">
      <c r="A492" s="192"/>
      <c r="B492" s="207"/>
      <c r="C492" s="207"/>
      <c r="D492" s="207"/>
      <c r="E492" s="197"/>
      <c r="F492" s="197"/>
      <c r="G492" s="197"/>
      <c r="H492" s="197"/>
      <c r="I492" s="197"/>
      <c r="J492" s="197"/>
      <c r="K492" s="197"/>
      <c r="L492" s="197"/>
      <c r="M492" s="197"/>
      <c r="N492" s="3"/>
      <c r="O492" s="3"/>
    </row>
    <row r="493" spans="1:15">
      <c r="A493" s="192"/>
      <c r="B493" s="200"/>
      <c r="C493" s="200"/>
      <c r="D493" s="200"/>
      <c r="E493" s="197"/>
      <c r="F493" s="197"/>
      <c r="G493" s="197"/>
      <c r="H493" s="197"/>
      <c r="I493" s="197"/>
      <c r="J493" s="197"/>
      <c r="K493" s="197"/>
      <c r="L493" s="197"/>
      <c r="M493" s="197"/>
      <c r="N493" s="3"/>
      <c r="O493" s="3"/>
    </row>
    <row r="494" spans="1:15">
      <c r="A494" s="192"/>
      <c r="B494" s="255"/>
      <c r="C494" s="200"/>
      <c r="D494" s="200"/>
      <c r="E494" s="197"/>
      <c r="F494" s="197"/>
      <c r="G494" s="197"/>
      <c r="H494" s="197"/>
      <c r="I494" s="197"/>
      <c r="J494" s="197"/>
      <c r="K494" s="197"/>
      <c r="L494" s="197"/>
      <c r="M494" s="197"/>
      <c r="N494" s="3"/>
      <c r="O494" s="3"/>
    </row>
    <row r="495" spans="1:15">
      <c r="A495" s="192"/>
      <c r="B495" s="255"/>
      <c r="C495" s="200"/>
      <c r="D495" s="200"/>
      <c r="E495" s="197"/>
      <c r="F495" s="197"/>
      <c r="G495" s="197"/>
      <c r="H495" s="197"/>
      <c r="I495" s="197"/>
      <c r="J495" s="197"/>
      <c r="K495" s="197"/>
      <c r="L495" s="197"/>
      <c r="M495" s="197"/>
      <c r="N495" s="3"/>
      <c r="O495" s="3"/>
    </row>
    <row r="496" spans="1:15">
      <c r="A496" s="192"/>
      <c r="B496" s="83"/>
      <c r="C496" s="195"/>
      <c r="D496" s="195"/>
      <c r="E496" s="197"/>
      <c r="F496" s="197"/>
      <c r="G496" s="197"/>
      <c r="H496" s="197"/>
      <c r="I496" s="197"/>
      <c r="J496" s="197"/>
      <c r="K496" s="197"/>
      <c r="L496" s="197"/>
      <c r="M496" s="197"/>
      <c r="N496" s="3"/>
      <c r="O496" s="3"/>
    </row>
    <row r="497" spans="1:15">
      <c r="A497" s="192"/>
      <c r="B497" s="83"/>
      <c r="C497" s="195"/>
      <c r="D497" s="195"/>
      <c r="E497" s="197"/>
      <c r="F497" s="197"/>
      <c r="G497" s="197"/>
      <c r="H497" s="197"/>
      <c r="I497" s="197"/>
      <c r="J497" s="197"/>
      <c r="K497" s="197"/>
      <c r="L497" s="197"/>
      <c r="M497" s="197"/>
      <c r="N497" s="3"/>
      <c r="O497" s="3"/>
    </row>
    <row r="498" spans="1:15">
      <c r="A498" s="192"/>
      <c r="B498" s="83"/>
      <c r="C498" s="195"/>
      <c r="D498" s="195"/>
      <c r="E498" s="197"/>
      <c r="F498" s="197"/>
      <c r="G498" s="197"/>
      <c r="H498" s="197"/>
      <c r="I498" s="197"/>
      <c r="J498" s="197"/>
      <c r="K498" s="197"/>
      <c r="L498" s="197"/>
      <c r="M498" s="197"/>
      <c r="N498" s="3"/>
      <c r="O498" s="3"/>
    </row>
    <row r="499" spans="1:15">
      <c r="A499" s="21"/>
      <c r="B499" s="3"/>
      <c r="C499" s="3"/>
      <c r="D499" s="3"/>
      <c r="E499" s="3"/>
      <c r="F499" s="3"/>
      <c r="G499" s="158"/>
      <c r="H499" s="158"/>
      <c r="I499" s="158"/>
      <c r="J499" s="158"/>
      <c r="K499" s="158"/>
      <c r="L499" s="3"/>
      <c r="M499" s="3"/>
      <c r="N499" s="3"/>
      <c r="O499" s="3"/>
    </row>
    <row r="500" spans="1:15">
      <c r="A500" s="21"/>
      <c r="B500" s="3"/>
      <c r="C500" s="3"/>
      <c r="D500" s="3"/>
      <c r="E500" s="3"/>
      <c r="F500" s="3"/>
      <c r="G500" s="158"/>
      <c r="H500" s="158"/>
      <c r="I500" s="158"/>
      <c r="J500" s="158"/>
      <c r="K500" s="158"/>
      <c r="L500" s="3"/>
      <c r="M500" s="3"/>
      <c r="N500" s="3"/>
      <c r="O500" s="3"/>
    </row>
    <row r="501" spans="1:15">
      <c r="A501" s="21"/>
      <c r="B501" s="3"/>
      <c r="C501" s="3"/>
      <c r="D501" s="3"/>
      <c r="E501" s="3"/>
      <c r="F501" s="3"/>
      <c r="G501" s="158"/>
      <c r="H501" s="158"/>
      <c r="I501" s="158"/>
      <c r="J501" s="158"/>
      <c r="K501" s="158"/>
      <c r="L501" s="3"/>
      <c r="M501" s="3"/>
    </row>
    <row r="502" spans="1:15">
      <c r="A502" s="21"/>
      <c r="B502" s="3"/>
      <c r="C502" s="3"/>
      <c r="D502" s="3"/>
      <c r="E502" s="3"/>
      <c r="F502" s="3"/>
      <c r="G502" s="158"/>
      <c r="H502" s="158"/>
      <c r="I502" s="158"/>
      <c r="J502" s="158"/>
      <c r="K502" s="158"/>
      <c r="L502" s="3"/>
      <c r="M502" s="3"/>
    </row>
    <row r="503" spans="1:15">
      <c r="A503" s="21"/>
      <c r="B503" s="3"/>
      <c r="C503" s="3"/>
      <c r="D503" s="3"/>
      <c r="E503" s="3"/>
      <c r="F503" s="3"/>
      <c r="G503" s="158"/>
      <c r="H503" s="158"/>
      <c r="I503" s="158"/>
      <c r="J503" s="158"/>
      <c r="K503" s="158"/>
      <c r="L503" s="3"/>
      <c r="M503" s="3"/>
    </row>
    <row r="504" spans="1:15">
      <c r="A504" s="21"/>
      <c r="B504" s="3"/>
      <c r="C504" s="3"/>
      <c r="D504" s="3"/>
      <c r="E504" s="3"/>
      <c r="F504" s="3"/>
      <c r="G504" s="158"/>
      <c r="H504" s="158"/>
      <c r="I504" s="158"/>
      <c r="J504" s="158"/>
      <c r="K504" s="158"/>
      <c r="L504" s="3"/>
      <c r="M504" s="3"/>
    </row>
    <row r="505" spans="1:15">
      <c r="A505" s="21"/>
      <c r="B505" s="3"/>
      <c r="C505" s="3"/>
      <c r="D505" s="3"/>
      <c r="E505" s="3"/>
      <c r="F505" s="3"/>
      <c r="G505" s="158"/>
      <c r="H505" s="158"/>
      <c r="I505" s="158"/>
      <c r="J505" s="158"/>
      <c r="K505" s="158"/>
      <c r="L505" s="3"/>
      <c r="M505" s="3"/>
    </row>
    <row r="506" spans="1:15">
      <c r="A506" s="21"/>
      <c r="B506" s="3"/>
      <c r="C506" s="3"/>
      <c r="D506" s="3"/>
      <c r="E506" s="3"/>
      <c r="F506" s="3"/>
      <c r="G506" s="158"/>
      <c r="H506" s="158"/>
      <c r="I506" s="158"/>
      <c r="J506" s="158"/>
      <c r="K506" s="158"/>
      <c r="L506" s="3"/>
      <c r="M506" s="3"/>
    </row>
    <row r="507" spans="1:15">
      <c r="A507" s="21"/>
      <c r="B507" s="3"/>
      <c r="C507" s="3"/>
      <c r="D507" s="3"/>
      <c r="E507" s="3"/>
      <c r="F507" s="3"/>
      <c r="G507" s="158"/>
      <c r="H507" s="158"/>
      <c r="I507" s="158"/>
      <c r="J507" s="158"/>
      <c r="K507" s="158"/>
      <c r="L507" s="3"/>
      <c r="M507" s="3"/>
    </row>
    <row r="508" spans="1:15">
      <c r="A508" s="21"/>
      <c r="B508" s="3"/>
      <c r="C508" s="3"/>
      <c r="D508" s="3"/>
      <c r="E508" s="3"/>
      <c r="F508" s="3"/>
      <c r="G508" s="158"/>
      <c r="H508" s="158"/>
      <c r="I508" s="158"/>
      <c r="J508" s="158"/>
      <c r="K508" s="158"/>
      <c r="L508" s="3"/>
      <c r="M508" s="3"/>
    </row>
    <row r="509" spans="1:15">
      <c r="A509" s="21"/>
      <c r="B509" s="3"/>
      <c r="C509" s="3"/>
      <c r="D509" s="3"/>
      <c r="E509" s="3"/>
      <c r="F509" s="3"/>
      <c r="G509" s="158"/>
      <c r="H509" s="158"/>
      <c r="I509" s="158"/>
      <c r="J509" s="158"/>
      <c r="K509" s="158"/>
      <c r="L509" s="3"/>
      <c r="M509" s="3"/>
    </row>
    <row r="510" spans="1:15">
      <c r="A510" s="21"/>
      <c r="B510" s="3"/>
      <c r="C510" s="3"/>
      <c r="D510" s="3"/>
      <c r="E510" s="3"/>
      <c r="F510" s="3"/>
      <c r="G510" s="158"/>
      <c r="H510" s="158"/>
      <c r="I510" s="158"/>
      <c r="J510" s="158"/>
      <c r="K510" s="158"/>
      <c r="L510" s="3"/>
      <c r="M510" s="3"/>
    </row>
  </sheetData>
  <mergeCells count="198">
    <mergeCell ref="L61:O61"/>
    <mergeCell ref="L120:O120"/>
    <mergeCell ref="L127:O127"/>
    <mergeCell ref="L130:O130"/>
    <mergeCell ref="L135:O135"/>
    <mergeCell ref="L110:O110"/>
    <mergeCell ref="L113:O113"/>
    <mergeCell ref="L119:O119"/>
    <mergeCell ref="L138:O138"/>
    <mergeCell ref="L117:O117"/>
    <mergeCell ref="L118:O118"/>
    <mergeCell ref="L94:O94"/>
    <mergeCell ref="L97:O97"/>
    <mergeCell ref="L102:O102"/>
    <mergeCell ref="L103:O103"/>
    <mergeCell ref="L104:O104"/>
    <mergeCell ref="L81:O81"/>
    <mergeCell ref="L86:O86"/>
    <mergeCell ref="L89:O89"/>
    <mergeCell ref="L82:O82"/>
    <mergeCell ref="L83:O83"/>
    <mergeCell ref="L90:O90"/>
    <mergeCell ref="L91:O91"/>
    <mergeCell ref="L76:O76"/>
    <mergeCell ref="L145:O145"/>
    <mergeCell ref="L148:O148"/>
    <mergeCell ref="L151:O151"/>
    <mergeCell ref="L154:O154"/>
    <mergeCell ref="L158:O158"/>
    <mergeCell ref="L161:O161"/>
    <mergeCell ref="L157:O157"/>
    <mergeCell ref="L159:O159"/>
    <mergeCell ref="L160:O160"/>
    <mergeCell ref="L142:O142"/>
    <mergeCell ref="L121:O121"/>
    <mergeCell ref="L124:O124"/>
    <mergeCell ref="L107:O107"/>
    <mergeCell ref="L114:O114"/>
    <mergeCell ref="L218:O218"/>
    <mergeCell ref="L196:O196"/>
    <mergeCell ref="L166:O166"/>
    <mergeCell ref="L171:O171"/>
    <mergeCell ref="L172:O172"/>
    <mergeCell ref="L199:O199"/>
    <mergeCell ref="L200:O200"/>
    <mergeCell ref="L201:O201"/>
    <mergeCell ref="L202:O202"/>
    <mergeCell ref="L203:O203"/>
    <mergeCell ref="L204:O204"/>
    <mergeCell ref="L188:O188"/>
    <mergeCell ref="L189:O189"/>
    <mergeCell ref="L197:O197"/>
    <mergeCell ref="L198:O198"/>
    <mergeCell ref="L182:O182"/>
    <mergeCell ref="L183:O183"/>
    <mergeCell ref="L184:O184"/>
    <mergeCell ref="L185:O185"/>
    <mergeCell ref="L219:O219"/>
    <mergeCell ref="L211:O211"/>
    <mergeCell ref="L212:O212"/>
    <mergeCell ref="L217:O217"/>
    <mergeCell ref="L205:O205"/>
    <mergeCell ref="L206:O206"/>
    <mergeCell ref="L207:O207"/>
    <mergeCell ref="L208:O208"/>
    <mergeCell ref="L209:O209"/>
    <mergeCell ref="L210:O210"/>
    <mergeCell ref="L224:O224"/>
    <mergeCell ref="L225:O225"/>
    <mergeCell ref="L226:O226"/>
    <mergeCell ref="L241:O241"/>
    <mergeCell ref="L246:O246"/>
    <mergeCell ref="L247:O247"/>
    <mergeCell ref="L233:O233"/>
    <mergeCell ref="L234:O234"/>
    <mergeCell ref="L235:O235"/>
    <mergeCell ref="L240:O240"/>
    <mergeCell ref="L236:O236"/>
    <mergeCell ref="L239:O239"/>
    <mergeCell ref="B341:G341"/>
    <mergeCell ref="L343:O343"/>
    <mergeCell ref="L321:O321"/>
    <mergeCell ref="B324:G324"/>
    <mergeCell ref="L329:O329"/>
    <mergeCell ref="L288:O288"/>
    <mergeCell ref="B309:G309"/>
    <mergeCell ref="L311:O311"/>
    <mergeCell ref="L314:O314"/>
    <mergeCell ref="B316:G316"/>
    <mergeCell ref="B333:G333"/>
    <mergeCell ref="L318:O318"/>
    <mergeCell ref="L322:O322"/>
    <mergeCell ref="L326:O326"/>
    <mergeCell ref="L378:O378"/>
    <mergeCell ref="L379:O379"/>
    <mergeCell ref="L380:O380"/>
    <mergeCell ref="L383:O383"/>
    <mergeCell ref="L384:O384"/>
    <mergeCell ref="L385:O385"/>
    <mergeCell ref="L381:O381"/>
    <mergeCell ref="L382:O382"/>
    <mergeCell ref="L358:O358"/>
    <mergeCell ref="L362:O362"/>
    <mergeCell ref="L361:O361"/>
    <mergeCell ref="B477:E477"/>
    <mergeCell ref="B478:E478"/>
    <mergeCell ref="B479:E479"/>
    <mergeCell ref="B485:E485"/>
    <mergeCell ref="B480:E480"/>
    <mergeCell ref="B481:E481"/>
    <mergeCell ref="L347:O347"/>
    <mergeCell ref="L351:O351"/>
    <mergeCell ref="L330:O330"/>
    <mergeCell ref="L335:O335"/>
    <mergeCell ref="L331:O331"/>
    <mergeCell ref="L338:O338"/>
    <mergeCell ref="L369:O369"/>
    <mergeCell ref="L370:O370"/>
    <mergeCell ref="L371:O371"/>
    <mergeCell ref="L346:O346"/>
    <mergeCell ref="B349:G349"/>
    <mergeCell ref="L354:O354"/>
    <mergeCell ref="B356:G356"/>
    <mergeCell ref="B476:E476"/>
    <mergeCell ref="G396:M396"/>
    <mergeCell ref="G397:M397"/>
    <mergeCell ref="L372:O372"/>
    <mergeCell ref="L377:O377"/>
    <mergeCell ref="L283:O283"/>
    <mergeCell ref="L262:O262"/>
    <mergeCell ref="L266:O266"/>
    <mergeCell ref="L269:O269"/>
    <mergeCell ref="L270:O270"/>
    <mergeCell ref="L251:O251"/>
    <mergeCell ref="L254:O254"/>
    <mergeCell ref="L242:O242"/>
    <mergeCell ref="L245:O245"/>
    <mergeCell ref="L248:O248"/>
    <mergeCell ref="L265:O265"/>
    <mergeCell ref="L271:O271"/>
    <mergeCell ref="L252:O252"/>
    <mergeCell ref="L253:O253"/>
    <mergeCell ref="L259:O259"/>
    <mergeCell ref="L274:O274"/>
    <mergeCell ref="L278:O278"/>
    <mergeCell ref="L281:O281"/>
    <mergeCell ref="L282:O282"/>
    <mergeCell ref="L277:O277"/>
    <mergeCell ref="L186:O186"/>
    <mergeCell ref="L187:O187"/>
    <mergeCell ref="L176:O176"/>
    <mergeCell ref="L177:O177"/>
    <mergeCell ref="L178:O178"/>
    <mergeCell ref="L179:O179"/>
    <mergeCell ref="L180:O180"/>
    <mergeCell ref="L181:O181"/>
    <mergeCell ref="L173:O173"/>
    <mergeCell ref="L174:O174"/>
    <mergeCell ref="L175:O175"/>
    <mergeCell ref="L72:O72"/>
    <mergeCell ref="L73:O73"/>
    <mergeCell ref="L77:O77"/>
    <mergeCell ref="L78:O78"/>
    <mergeCell ref="L62:O62"/>
    <mergeCell ref="L63:O63"/>
    <mergeCell ref="L64:O64"/>
    <mergeCell ref="L65:O65"/>
    <mergeCell ref="L66:O66"/>
    <mergeCell ref="L67:O67"/>
    <mergeCell ref="L52:O52"/>
    <mergeCell ref="L53:O53"/>
    <mergeCell ref="L56:O56"/>
    <mergeCell ref="L57:O57"/>
    <mergeCell ref="L58:O58"/>
    <mergeCell ref="L38:O38"/>
    <mergeCell ref="L41:O41"/>
    <mergeCell ref="L44:O44"/>
    <mergeCell ref="L47:O47"/>
    <mergeCell ref="L50:O50"/>
    <mergeCell ref="L51:O51"/>
    <mergeCell ref="L35:O35"/>
    <mergeCell ref="L36:O36"/>
    <mergeCell ref="L37:O37"/>
    <mergeCell ref="L14:O14"/>
    <mergeCell ref="L17:O17"/>
    <mergeCell ref="L18:O18"/>
    <mergeCell ref="L21:O21"/>
    <mergeCell ref="L22:O22"/>
    <mergeCell ref="L23:O23"/>
    <mergeCell ref="B1:G1"/>
    <mergeCell ref="B2:G2"/>
    <mergeCell ref="B3:G3"/>
    <mergeCell ref="L5:O5"/>
    <mergeCell ref="L8:O8"/>
    <mergeCell ref="L11:O11"/>
    <mergeCell ref="L26:O26"/>
    <mergeCell ref="L29:O29"/>
    <mergeCell ref="L30:O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514"/>
  <sheetViews>
    <sheetView workbookViewId="0">
      <selection activeCell="C4" sqref="C1:C1048576"/>
    </sheetView>
  </sheetViews>
  <sheetFormatPr baseColWidth="10" defaultRowHeight="15"/>
  <cols>
    <col min="1" max="1" width="7" customWidth="1"/>
    <col min="2" max="2" width="38.5703125" customWidth="1"/>
    <col min="3" max="4" width="11.28515625" customWidth="1"/>
    <col min="5" max="5" width="11.85546875" customWidth="1"/>
    <col min="6" max="6" width="12.85546875" bestFit="1" customWidth="1"/>
    <col min="7" max="7" width="13.5703125" style="75" bestFit="1" customWidth="1"/>
    <col min="8" max="8" width="11.7109375" style="74" bestFit="1" customWidth="1"/>
    <col min="9" max="9" width="9.7109375" style="74" customWidth="1"/>
    <col min="10" max="10" width="9.140625" style="74" customWidth="1"/>
    <col min="11" max="11" width="13.85546875" style="75" bestFit="1" customWidth="1"/>
    <col min="15" max="15" width="3" customWidth="1"/>
    <col min="16" max="16" width="7" customWidth="1"/>
    <col min="17" max="17" width="38.5703125" customWidth="1"/>
    <col min="18" max="20" width="11.28515625" customWidth="1"/>
    <col min="21" max="21" width="11.85546875" customWidth="1"/>
    <col min="22" max="22" width="12.85546875" bestFit="1" customWidth="1"/>
    <col min="23" max="23" width="13.5703125" bestFit="1" customWidth="1"/>
    <col min="24" max="24" width="11.7109375" bestFit="1" customWidth="1"/>
    <col min="25" max="25" width="9.7109375" customWidth="1"/>
    <col min="26" max="26" width="9.140625" customWidth="1"/>
    <col min="27" max="27" width="13.85546875" bestFit="1" customWidth="1"/>
    <col min="31" max="31" width="3" customWidth="1"/>
    <col min="32" max="32" width="7" customWidth="1"/>
    <col min="33" max="33" width="38.5703125" customWidth="1"/>
    <col min="34" max="36" width="11.28515625" customWidth="1"/>
    <col min="37" max="37" width="11.85546875" customWidth="1"/>
    <col min="38" max="38" width="12.85546875" bestFit="1" customWidth="1"/>
    <col min="39" max="39" width="13.5703125" bestFit="1" customWidth="1"/>
    <col min="40" max="40" width="11.7109375" bestFit="1" customWidth="1"/>
    <col min="41" max="41" width="9.7109375" customWidth="1"/>
    <col min="42" max="42" width="9.140625" customWidth="1"/>
    <col min="43" max="43" width="13.85546875" bestFit="1" customWidth="1"/>
    <col min="47" max="47" width="3" customWidth="1"/>
    <col min="48" max="48" width="7" customWidth="1"/>
    <col min="49" max="49" width="38.5703125" customWidth="1"/>
    <col min="50" max="52" width="11.28515625" customWidth="1"/>
    <col min="53" max="53" width="11.85546875" customWidth="1"/>
    <col min="54" max="54" width="12.85546875" bestFit="1" customWidth="1"/>
    <col min="55" max="55" width="13.5703125" bestFit="1" customWidth="1"/>
    <col min="56" max="56" width="11.7109375" bestFit="1" customWidth="1"/>
    <col min="57" max="57" width="9.7109375" customWidth="1"/>
    <col min="58" max="58" width="9.140625" customWidth="1"/>
    <col min="59" max="59" width="13.85546875" bestFit="1" customWidth="1"/>
    <col min="63" max="63" width="3" customWidth="1"/>
    <col min="64" max="64" width="7" customWidth="1"/>
    <col min="65" max="65" width="38.5703125" customWidth="1"/>
    <col min="66" max="68" width="11.28515625" customWidth="1"/>
    <col min="69" max="69" width="11.85546875" customWidth="1"/>
    <col min="70" max="70" width="12.85546875" bestFit="1" customWidth="1"/>
    <col min="71" max="71" width="13.5703125" bestFit="1" customWidth="1"/>
    <col min="72" max="72" width="11.7109375" bestFit="1" customWidth="1"/>
    <col min="73" max="73" width="9.7109375" customWidth="1"/>
    <col min="74" max="74" width="9.140625" customWidth="1"/>
    <col min="75" max="75" width="13.85546875" bestFit="1" customWidth="1"/>
    <col min="79" max="79" width="3" customWidth="1"/>
    <col min="80" max="80" width="7" customWidth="1"/>
    <col min="81" max="81" width="38.5703125" customWidth="1"/>
    <col min="82" max="84" width="11.28515625" customWidth="1"/>
    <col min="85" max="85" width="11.85546875" customWidth="1"/>
    <col min="86" max="86" width="12.85546875" bestFit="1" customWidth="1"/>
    <col min="87" max="87" width="13.5703125" bestFit="1" customWidth="1"/>
    <col min="88" max="88" width="11.7109375" bestFit="1" customWidth="1"/>
    <col min="89" max="89" width="9.7109375" customWidth="1"/>
    <col min="90" max="90" width="9.140625" customWidth="1"/>
    <col min="91" max="91" width="13.85546875" bestFit="1" customWidth="1"/>
    <col min="95" max="95" width="3" customWidth="1"/>
    <col min="96" max="96" width="7" customWidth="1"/>
    <col min="97" max="97" width="38.5703125" customWidth="1"/>
    <col min="98" max="100" width="11.28515625" customWidth="1"/>
    <col min="101" max="101" width="11.85546875" customWidth="1"/>
    <col min="102" max="102" width="12.85546875" bestFit="1" customWidth="1"/>
    <col min="103" max="103" width="13.5703125" bestFit="1" customWidth="1"/>
    <col min="104" max="104" width="11.7109375" bestFit="1" customWidth="1"/>
    <col min="105" max="105" width="9.7109375" customWidth="1"/>
    <col min="106" max="106" width="9.140625" customWidth="1"/>
    <col min="107" max="107" width="13.85546875" bestFit="1" customWidth="1"/>
    <col min="111" max="111" width="3" customWidth="1"/>
    <col min="112" max="112" width="7" customWidth="1"/>
    <col min="113" max="113" width="38.5703125" customWidth="1"/>
    <col min="114" max="116" width="11.28515625" customWidth="1"/>
    <col min="117" max="117" width="11.85546875" customWidth="1"/>
    <col min="118" max="118" width="12.85546875" bestFit="1" customWidth="1"/>
    <col min="119" max="119" width="13.5703125" bestFit="1" customWidth="1"/>
    <col min="120" max="120" width="11.7109375" bestFit="1" customWidth="1"/>
    <col min="121" max="121" width="9.7109375" customWidth="1"/>
    <col min="122" max="122" width="9.140625" customWidth="1"/>
    <col min="123" max="123" width="13.85546875" bestFit="1" customWidth="1"/>
    <col min="127" max="127" width="3" customWidth="1"/>
    <col min="128" max="128" width="7" customWidth="1"/>
    <col min="129" max="129" width="38.5703125" customWidth="1"/>
    <col min="130" max="132" width="11.28515625" customWidth="1"/>
    <col min="133" max="133" width="11.85546875" customWidth="1"/>
    <col min="134" max="134" width="12.85546875" bestFit="1" customWidth="1"/>
    <col min="135" max="135" width="13.5703125" bestFit="1" customWidth="1"/>
    <col min="136" max="136" width="11.7109375" bestFit="1" customWidth="1"/>
    <col min="137" max="137" width="9.7109375" customWidth="1"/>
    <col min="138" max="138" width="9.140625" customWidth="1"/>
    <col min="139" max="139" width="13.85546875" bestFit="1" customWidth="1"/>
    <col min="143" max="143" width="3" customWidth="1"/>
    <col min="144" max="144" width="7" customWidth="1"/>
    <col min="145" max="145" width="38.5703125" customWidth="1"/>
    <col min="146" max="148" width="11.28515625" customWidth="1"/>
    <col min="149" max="149" width="11.85546875" customWidth="1"/>
    <col min="150" max="150" width="12.85546875" bestFit="1" customWidth="1"/>
    <col min="151" max="151" width="13.5703125" bestFit="1" customWidth="1"/>
    <col min="152" max="152" width="11.7109375" bestFit="1" customWidth="1"/>
    <col min="153" max="153" width="9.7109375" customWidth="1"/>
    <col min="154" max="154" width="9.140625" customWidth="1"/>
    <col min="155" max="155" width="13.85546875" bestFit="1" customWidth="1"/>
    <col min="159" max="159" width="3" customWidth="1"/>
    <col min="160" max="160" width="7" customWidth="1"/>
    <col min="161" max="161" width="38.5703125" customWidth="1"/>
    <col min="162" max="164" width="11.28515625" customWidth="1"/>
    <col min="165" max="165" width="11.85546875" customWidth="1"/>
    <col min="166" max="166" width="12.85546875" bestFit="1" customWidth="1"/>
    <col min="167" max="167" width="13.5703125" bestFit="1" customWidth="1"/>
    <col min="168" max="168" width="11.7109375" bestFit="1" customWidth="1"/>
    <col min="169" max="169" width="9.7109375" customWidth="1"/>
    <col min="170" max="170" width="9.140625" customWidth="1"/>
    <col min="171" max="171" width="13.85546875" bestFit="1" customWidth="1"/>
    <col min="175" max="175" width="3" customWidth="1"/>
    <col min="176" max="176" width="7" customWidth="1"/>
    <col min="177" max="177" width="38.5703125" customWidth="1"/>
    <col min="178" max="180" width="11.28515625" customWidth="1"/>
    <col min="181" max="181" width="11.85546875" customWidth="1"/>
    <col min="182" max="182" width="12.85546875" bestFit="1" customWidth="1"/>
    <col min="183" max="183" width="13.5703125" bestFit="1" customWidth="1"/>
    <col min="184" max="184" width="11.7109375" bestFit="1" customWidth="1"/>
    <col min="185" max="185" width="9.7109375" customWidth="1"/>
    <col min="186" max="186" width="9.140625" customWidth="1"/>
    <col min="187" max="187" width="13.85546875" bestFit="1" customWidth="1"/>
    <col min="191" max="191" width="3" customWidth="1"/>
    <col min="192" max="192" width="7" customWidth="1"/>
    <col min="193" max="193" width="38.5703125" customWidth="1"/>
    <col min="194" max="196" width="11.28515625" customWidth="1"/>
    <col min="197" max="197" width="11.85546875" customWidth="1"/>
    <col min="198" max="198" width="12.85546875" bestFit="1" customWidth="1"/>
    <col min="199" max="199" width="13.5703125" bestFit="1" customWidth="1"/>
    <col min="200" max="200" width="11.7109375" bestFit="1" customWidth="1"/>
    <col min="201" max="201" width="9.7109375" customWidth="1"/>
    <col min="202" max="202" width="9.140625" customWidth="1"/>
    <col min="203" max="203" width="13.85546875" bestFit="1" customWidth="1"/>
    <col min="207" max="207" width="3" customWidth="1"/>
    <col min="208" max="208" width="7" customWidth="1"/>
    <col min="209" max="209" width="38.5703125" customWidth="1"/>
    <col min="210" max="212" width="11.28515625" customWidth="1"/>
    <col min="213" max="213" width="11.85546875" customWidth="1"/>
    <col min="214" max="214" width="12.85546875" bestFit="1" customWidth="1"/>
    <col min="215" max="215" width="13.5703125" bestFit="1" customWidth="1"/>
    <col min="216" max="216" width="11.7109375" bestFit="1" customWidth="1"/>
    <col min="217" max="217" width="9.7109375" customWidth="1"/>
    <col min="218" max="218" width="9.140625" customWidth="1"/>
    <col min="219" max="219" width="13.85546875" bestFit="1" customWidth="1"/>
    <col min="223" max="223" width="3" customWidth="1"/>
    <col min="224" max="224" width="7" customWidth="1"/>
    <col min="225" max="225" width="38.5703125" customWidth="1"/>
    <col min="226" max="228" width="11.28515625" customWidth="1"/>
    <col min="229" max="229" width="11.85546875" customWidth="1"/>
    <col min="230" max="230" width="12.85546875" bestFit="1" customWidth="1"/>
    <col min="231" max="231" width="13.5703125" bestFit="1" customWidth="1"/>
    <col min="232" max="232" width="11.7109375" bestFit="1" customWidth="1"/>
    <col min="233" max="233" width="9.7109375" customWidth="1"/>
    <col min="234" max="234" width="9.140625" customWidth="1"/>
    <col min="235" max="235" width="13.85546875" bestFit="1" customWidth="1"/>
    <col min="239" max="239" width="3" customWidth="1"/>
    <col min="240" max="240" width="7" customWidth="1"/>
    <col min="241" max="241" width="38.5703125" customWidth="1"/>
    <col min="242" max="244" width="11.28515625" customWidth="1"/>
    <col min="245" max="245" width="11.85546875" customWidth="1"/>
    <col min="246" max="246" width="12.85546875" bestFit="1" customWidth="1"/>
    <col min="247" max="247" width="13.5703125" bestFit="1" customWidth="1"/>
    <col min="248" max="248" width="11.7109375" bestFit="1" customWidth="1"/>
    <col min="249" max="249" width="9.7109375" customWidth="1"/>
    <col min="250" max="250" width="9.140625" customWidth="1"/>
    <col min="251" max="251" width="13.85546875" bestFit="1" customWidth="1"/>
    <col min="255" max="255" width="3" customWidth="1"/>
    <col min="256" max="256" width="7" customWidth="1"/>
    <col min="257" max="257" width="38.5703125" customWidth="1"/>
    <col min="258" max="260" width="11.28515625" customWidth="1"/>
    <col min="261" max="261" width="11.85546875" customWidth="1"/>
    <col min="262" max="262" width="12.85546875" bestFit="1" customWidth="1"/>
    <col min="263" max="263" width="13.5703125" bestFit="1" customWidth="1"/>
    <col min="264" max="264" width="11.7109375" bestFit="1" customWidth="1"/>
    <col min="265" max="265" width="9.7109375" customWidth="1"/>
    <col min="266" max="266" width="9.140625" customWidth="1"/>
    <col min="267" max="267" width="13.85546875" bestFit="1" customWidth="1"/>
    <col min="271" max="271" width="3" customWidth="1"/>
    <col min="272" max="272" width="7" customWidth="1"/>
    <col min="273" max="273" width="38.5703125" customWidth="1"/>
    <col min="274" max="276" width="11.28515625" customWidth="1"/>
    <col min="277" max="277" width="11.85546875" customWidth="1"/>
    <col min="278" max="278" width="12.85546875" bestFit="1" customWidth="1"/>
    <col min="279" max="279" width="13.5703125" bestFit="1" customWidth="1"/>
    <col min="280" max="280" width="11.7109375" bestFit="1" customWidth="1"/>
    <col min="281" max="281" width="9.7109375" customWidth="1"/>
    <col min="282" max="282" width="9.140625" customWidth="1"/>
    <col min="283" max="283" width="13.85546875" bestFit="1" customWidth="1"/>
    <col min="287" max="287" width="3" customWidth="1"/>
    <col min="288" max="288" width="7" customWidth="1"/>
    <col min="289" max="289" width="38.5703125" customWidth="1"/>
    <col min="290" max="292" width="11.28515625" customWidth="1"/>
    <col min="293" max="293" width="11.85546875" customWidth="1"/>
    <col min="294" max="294" width="12.85546875" bestFit="1" customWidth="1"/>
    <col min="295" max="295" width="13.5703125" bestFit="1" customWidth="1"/>
    <col min="296" max="296" width="11.7109375" bestFit="1" customWidth="1"/>
    <col min="297" max="297" width="9.7109375" customWidth="1"/>
    <col min="298" max="298" width="9.140625" customWidth="1"/>
    <col min="299" max="299" width="13.85546875" bestFit="1" customWidth="1"/>
    <col min="303" max="303" width="3" customWidth="1"/>
    <col min="304" max="304" width="7" customWidth="1"/>
    <col min="305" max="305" width="38.5703125" customWidth="1"/>
    <col min="306" max="308" width="11.28515625" customWidth="1"/>
    <col min="309" max="309" width="11.85546875" customWidth="1"/>
    <col min="310" max="310" width="12.85546875" bestFit="1" customWidth="1"/>
    <col min="311" max="311" width="13.5703125" bestFit="1" customWidth="1"/>
    <col min="312" max="312" width="11.7109375" bestFit="1" customWidth="1"/>
    <col min="313" max="313" width="9.7109375" customWidth="1"/>
    <col min="314" max="314" width="9.140625" customWidth="1"/>
    <col min="315" max="315" width="13.85546875" bestFit="1" customWidth="1"/>
    <col min="319" max="319" width="3" customWidth="1"/>
    <col min="320" max="320" width="7" customWidth="1"/>
    <col min="321" max="321" width="38.5703125" customWidth="1"/>
    <col min="322" max="324" width="11.28515625" customWidth="1"/>
    <col min="325" max="325" width="11.85546875" customWidth="1"/>
    <col min="326" max="326" width="12.85546875" bestFit="1" customWidth="1"/>
    <col min="327" max="327" width="13.5703125" bestFit="1" customWidth="1"/>
    <col min="328" max="328" width="11.7109375" bestFit="1" customWidth="1"/>
    <col min="329" max="329" width="9.7109375" customWidth="1"/>
    <col min="330" max="330" width="9.140625" customWidth="1"/>
    <col min="331" max="331" width="13.85546875" bestFit="1" customWidth="1"/>
    <col min="335" max="335" width="3" customWidth="1"/>
    <col min="336" max="336" width="7" customWidth="1"/>
    <col min="337" max="337" width="38.5703125" customWidth="1"/>
    <col min="338" max="340" width="11.28515625" customWidth="1"/>
    <col min="341" max="341" width="11.85546875" customWidth="1"/>
    <col min="342" max="342" width="12.85546875" bestFit="1" customWidth="1"/>
    <col min="343" max="343" width="13.5703125" bestFit="1" customWidth="1"/>
    <col min="344" max="344" width="11.7109375" bestFit="1" customWidth="1"/>
    <col min="345" max="345" width="9.7109375" customWidth="1"/>
    <col min="346" max="346" width="9.140625" customWidth="1"/>
    <col min="347" max="347" width="13.85546875" bestFit="1" customWidth="1"/>
    <col min="351" max="351" width="3" customWidth="1"/>
    <col min="352" max="352" width="7" customWidth="1"/>
    <col min="353" max="353" width="38.5703125" customWidth="1"/>
    <col min="354" max="356" width="11.28515625" customWidth="1"/>
    <col min="357" max="357" width="11.85546875" customWidth="1"/>
    <col min="358" max="358" width="12.85546875" bestFit="1" customWidth="1"/>
    <col min="359" max="359" width="13.5703125" bestFit="1" customWidth="1"/>
    <col min="360" max="360" width="11.7109375" bestFit="1" customWidth="1"/>
    <col min="361" max="361" width="9.7109375" customWidth="1"/>
    <col min="362" max="362" width="9.140625" customWidth="1"/>
    <col min="363" max="363" width="13.85546875" bestFit="1" customWidth="1"/>
    <col min="367" max="367" width="3" customWidth="1"/>
    <col min="368" max="368" width="7" customWidth="1"/>
    <col min="369" max="369" width="38.5703125" customWidth="1"/>
    <col min="370" max="372" width="11.28515625" customWidth="1"/>
    <col min="373" max="373" width="11.85546875" customWidth="1"/>
    <col min="374" max="374" width="12.85546875" bestFit="1" customWidth="1"/>
    <col min="375" max="375" width="13.5703125" bestFit="1" customWidth="1"/>
    <col min="376" max="376" width="11.7109375" bestFit="1" customWidth="1"/>
    <col min="377" max="377" width="9.7109375" customWidth="1"/>
    <col min="378" max="378" width="9.140625" customWidth="1"/>
    <col min="379" max="379" width="13.85546875" bestFit="1" customWidth="1"/>
    <col min="383" max="383" width="3" customWidth="1"/>
    <col min="384" max="384" width="7" customWidth="1"/>
    <col min="385" max="385" width="38.5703125" customWidth="1"/>
    <col min="386" max="388" width="11.28515625" customWidth="1"/>
    <col min="389" max="389" width="11.85546875" customWidth="1"/>
    <col min="390" max="390" width="12.85546875" bestFit="1" customWidth="1"/>
    <col min="391" max="391" width="13.5703125" bestFit="1" customWidth="1"/>
    <col min="392" max="392" width="11.7109375" bestFit="1" customWidth="1"/>
    <col min="393" max="393" width="9.7109375" customWidth="1"/>
    <col min="394" max="394" width="9.140625" customWidth="1"/>
    <col min="395" max="395" width="13.85546875" bestFit="1" customWidth="1"/>
    <col min="399" max="399" width="3" customWidth="1"/>
    <col min="400" max="400" width="7" customWidth="1"/>
    <col min="401" max="401" width="38.5703125" customWidth="1"/>
    <col min="402" max="404" width="11.28515625" customWidth="1"/>
    <col min="405" max="405" width="11.85546875" customWidth="1"/>
    <col min="406" max="406" width="12.85546875" bestFit="1" customWidth="1"/>
    <col min="407" max="407" width="13.5703125" bestFit="1" customWidth="1"/>
    <col min="408" max="408" width="11.7109375" bestFit="1" customWidth="1"/>
    <col min="409" max="409" width="9.7109375" customWidth="1"/>
    <col min="410" max="410" width="9.140625" customWidth="1"/>
    <col min="411" max="411" width="13.85546875" bestFit="1" customWidth="1"/>
    <col min="415" max="415" width="3" customWidth="1"/>
    <col min="416" max="416" width="7" customWidth="1"/>
    <col min="417" max="417" width="38.5703125" customWidth="1"/>
    <col min="418" max="420" width="11.28515625" customWidth="1"/>
    <col min="421" max="421" width="11.85546875" customWidth="1"/>
    <col min="422" max="422" width="12.85546875" bestFit="1" customWidth="1"/>
    <col min="423" max="423" width="13.5703125" bestFit="1" customWidth="1"/>
    <col min="424" max="424" width="11.7109375" bestFit="1" customWidth="1"/>
    <col min="425" max="425" width="9.7109375" customWidth="1"/>
    <col min="426" max="426" width="9.140625" customWidth="1"/>
    <col min="427" max="427" width="13.85546875" bestFit="1" customWidth="1"/>
    <col min="431" max="431" width="3" customWidth="1"/>
    <col min="432" max="432" width="7" customWidth="1"/>
    <col min="433" max="433" width="38.5703125" customWidth="1"/>
    <col min="434" max="436" width="11.28515625" customWidth="1"/>
    <col min="437" max="437" width="11.85546875" customWidth="1"/>
    <col min="438" max="438" width="12.85546875" bestFit="1" customWidth="1"/>
    <col min="439" max="439" width="13.5703125" bestFit="1" customWidth="1"/>
    <col min="440" max="440" width="11.7109375" bestFit="1" customWidth="1"/>
    <col min="441" max="441" width="9.7109375" customWidth="1"/>
    <col min="442" max="442" width="9.140625" customWidth="1"/>
    <col min="443" max="443" width="13.85546875" bestFit="1" customWidth="1"/>
    <col min="447" max="447" width="3" customWidth="1"/>
    <col min="448" max="448" width="7" customWidth="1"/>
    <col min="449" max="449" width="38.5703125" customWidth="1"/>
    <col min="450" max="452" width="11.28515625" customWidth="1"/>
    <col min="453" max="453" width="11.85546875" customWidth="1"/>
    <col min="454" max="454" width="12.85546875" bestFit="1" customWidth="1"/>
    <col min="455" max="455" width="13.5703125" bestFit="1" customWidth="1"/>
    <col min="456" max="456" width="11.7109375" bestFit="1" customWidth="1"/>
    <col min="457" max="457" width="9.7109375" customWidth="1"/>
    <col min="458" max="458" width="9.140625" customWidth="1"/>
    <col min="459" max="459" width="13.85546875" bestFit="1" customWidth="1"/>
    <col min="463" max="463" width="3" customWidth="1"/>
    <col min="464" max="464" width="7" customWidth="1"/>
    <col min="465" max="465" width="38.5703125" customWidth="1"/>
    <col min="466" max="468" width="11.28515625" customWidth="1"/>
    <col min="469" max="469" width="11.85546875" customWidth="1"/>
    <col min="470" max="470" width="12.85546875" bestFit="1" customWidth="1"/>
    <col min="471" max="471" width="13.5703125" bestFit="1" customWidth="1"/>
    <col min="472" max="472" width="11.7109375" bestFit="1" customWidth="1"/>
    <col min="473" max="473" width="9.7109375" customWidth="1"/>
    <col min="474" max="474" width="9.140625" customWidth="1"/>
    <col min="475" max="475" width="13.85546875" bestFit="1" customWidth="1"/>
    <col min="479" max="479" width="3" customWidth="1"/>
    <col min="480" max="480" width="7" customWidth="1"/>
    <col min="481" max="481" width="38.5703125" customWidth="1"/>
    <col min="482" max="484" width="11.28515625" customWidth="1"/>
    <col min="485" max="485" width="11.85546875" customWidth="1"/>
    <col min="486" max="486" width="12.85546875" bestFit="1" customWidth="1"/>
    <col min="487" max="487" width="13.5703125" bestFit="1" customWidth="1"/>
    <col min="488" max="488" width="11.7109375" bestFit="1" customWidth="1"/>
    <col min="489" max="489" width="9.7109375" customWidth="1"/>
    <col min="490" max="490" width="9.140625" customWidth="1"/>
    <col min="491" max="491" width="13.85546875" bestFit="1" customWidth="1"/>
    <col min="495" max="495" width="3" customWidth="1"/>
    <col min="496" max="496" width="7" customWidth="1"/>
    <col min="497" max="497" width="38.5703125" customWidth="1"/>
    <col min="498" max="500" width="11.28515625" customWidth="1"/>
    <col min="501" max="501" width="11.85546875" customWidth="1"/>
    <col min="502" max="502" width="12.85546875" bestFit="1" customWidth="1"/>
    <col min="503" max="503" width="13.5703125" bestFit="1" customWidth="1"/>
    <col min="504" max="504" width="11.7109375" bestFit="1" customWidth="1"/>
    <col min="505" max="505" width="9.7109375" customWidth="1"/>
    <col min="506" max="506" width="9.140625" customWidth="1"/>
    <col min="507" max="507" width="13.85546875" bestFit="1" customWidth="1"/>
    <col min="511" max="511" width="3" customWidth="1"/>
    <col min="512" max="512" width="7" customWidth="1"/>
    <col min="513" max="513" width="38.5703125" customWidth="1"/>
    <col min="514" max="516" width="11.28515625" customWidth="1"/>
    <col min="517" max="517" width="11.85546875" customWidth="1"/>
    <col min="518" max="518" width="12.85546875" bestFit="1" customWidth="1"/>
    <col min="519" max="519" width="13.5703125" bestFit="1" customWidth="1"/>
    <col min="520" max="520" width="11.7109375" bestFit="1" customWidth="1"/>
    <col min="521" max="521" width="9.7109375" customWidth="1"/>
    <col min="522" max="522" width="9.140625" customWidth="1"/>
    <col min="523" max="523" width="13.85546875" bestFit="1" customWidth="1"/>
    <col min="527" max="527" width="3" customWidth="1"/>
    <col min="528" max="528" width="7" customWidth="1"/>
    <col min="529" max="529" width="38.5703125" customWidth="1"/>
    <col min="530" max="532" width="11.28515625" customWidth="1"/>
    <col min="533" max="533" width="11.85546875" customWidth="1"/>
    <col min="534" max="534" width="12.85546875" bestFit="1" customWidth="1"/>
    <col min="535" max="535" width="13.5703125" bestFit="1" customWidth="1"/>
    <col min="536" max="536" width="11.7109375" bestFit="1" customWidth="1"/>
    <col min="537" max="537" width="9.7109375" customWidth="1"/>
    <col min="538" max="538" width="9.140625" customWidth="1"/>
    <col min="539" max="539" width="13.85546875" bestFit="1" customWidth="1"/>
    <col min="543" max="543" width="3" customWidth="1"/>
    <col min="544" max="544" width="7" customWidth="1"/>
    <col min="545" max="545" width="38.5703125" customWidth="1"/>
    <col min="546" max="548" width="11.28515625" customWidth="1"/>
    <col min="549" max="549" width="11.85546875" customWidth="1"/>
    <col min="550" max="550" width="12.85546875" bestFit="1" customWidth="1"/>
    <col min="551" max="551" width="13.5703125" bestFit="1" customWidth="1"/>
    <col min="552" max="552" width="11.7109375" bestFit="1" customWidth="1"/>
    <col min="553" max="553" width="9.7109375" customWidth="1"/>
    <col min="554" max="554" width="9.140625" customWidth="1"/>
    <col min="555" max="555" width="13.85546875" bestFit="1" customWidth="1"/>
    <col min="559" max="559" width="3" customWidth="1"/>
    <col min="560" max="560" width="7" customWidth="1"/>
    <col min="561" max="561" width="38.5703125" customWidth="1"/>
    <col min="562" max="564" width="11.28515625" customWidth="1"/>
    <col min="565" max="565" width="11.85546875" customWidth="1"/>
    <col min="566" max="566" width="12.85546875" bestFit="1" customWidth="1"/>
    <col min="567" max="567" width="13.5703125" bestFit="1" customWidth="1"/>
    <col min="568" max="568" width="11.7109375" bestFit="1" customWidth="1"/>
    <col min="569" max="569" width="9.7109375" customWidth="1"/>
    <col min="570" max="570" width="9.140625" customWidth="1"/>
    <col min="571" max="571" width="13.85546875" bestFit="1" customWidth="1"/>
    <col min="575" max="575" width="3" customWidth="1"/>
    <col min="576" max="576" width="7" customWidth="1"/>
    <col min="577" max="577" width="38.5703125" customWidth="1"/>
    <col min="578" max="580" width="11.28515625" customWidth="1"/>
    <col min="581" max="581" width="11.85546875" customWidth="1"/>
    <col min="582" max="582" width="12.85546875" bestFit="1" customWidth="1"/>
    <col min="583" max="583" width="13.5703125" bestFit="1" customWidth="1"/>
    <col min="584" max="584" width="11.7109375" bestFit="1" customWidth="1"/>
    <col min="585" max="585" width="9.7109375" customWidth="1"/>
    <col min="586" max="586" width="9.140625" customWidth="1"/>
    <col min="587" max="587" width="13.85546875" bestFit="1" customWidth="1"/>
    <col min="591" max="591" width="3" customWidth="1"/>
    <col min="592" max="592" width="7" customWidth="1"/>
    <col min="593" max="593" width="38.5703125" customWidth="1"/>
    <col min="594" max="596" width="11.28515625" customWidth="1"/>
    <col min="597" max="597" width="11.85546875" customWidth="1"/>
    <col min="598" max="598" width="12.85546875" bestFit="1" customWidth="1"/>
    <col min="599" max="599" width="13.5703125" bestFit="1" customWidth="1"/>
    <col min="600" max="600" width="11.7109375" bestFit="1" customWidth="1"/>
    <col min="601" max="601" width="9.7109375" customWidth="1"/>
    <col min="602" max="602" width="9.140625" customWidth="1"/>
    <col min="603" max="603" width="13.85546875" bestFit="1" customWidth="1"/>
    <col min="607" max="607" width="3" customWidth="1"/>
    <col min="608" max="608" width="7" customWidth="1"/>
    <col min="609" max="609" width="38.5703125" customWidth="1"/>
    <col min="610" max="612" width="11.28515625" customWidth="1"/>
    <col min="613" max="613" width="11.85546875" customWidth="1"/>
    <col min="614" max="614" width="12.85546875" bestFit="1" customWidth="1"/>
    <col min="615" max="615" width="13.5703125" bestFit="1" customWidth="1"/>
    <col min="616" max="616" width="11.7109375" bestFit="1" customWidth="1"/>
    <col min="617" max="617" width="9.7109375" customWidth="1"/>
    <col min="618" max="618" width="9.140625" customWidth="1"/>
    <col min="619" max="619" width="13.85546875" bestFit="1" customWidth="1"/>
    <col min="623" max="623" width="3" customWidth="1"/>
    <col min="624" max="624" width="7" customWidth="1"/>
    <col min="625" max="625" width="38.5703125" customWidth="1"/>
    <col min="626" max="628" width="11.28515625" customWidth="1"/>
    <col min="629" max="629" width="11.85546875" customWidth="1"/>
    <col min="630" max="630" width="12.85546875" bestFit="1" customWidth="1"/>
    <col min="631" max="631" width="13.5703125" bestFit="1" customWidth="1"/>
    <col min="632" max="632" width="11.7109375" bestFit="1" customWidth="1"/>
    <col min="633" max="633" width="9.7109375" customWidth="1"/>
    <col min="634" max="634" width="9.140625" customWidth="1"/>
    <col min="635" max="635" width="13.85546875" bestFit="1" customWidth="1"/>
    <col min="639" max="639" width="3" customWidth="1"/>
    <col min="640" max="640" width="7" customWidth="1"/>
    <col min="641" max="641" width="38.5703125" customWidth="1"/>
    <col min="642" max="644" width="11.28515625" customWidth="1"/>
    <col min="645" max="645" width="11.85546875" customWidth="1"/>
    <col min="646" max="646" width="12.85546875" bestFit="1" customWidth="1"/>
    <col min="647" max="647" width="13.5703125" bestFit="1" customWidth="1"/>
    <col min="648" max="648" width="11.7109375" bestFit="1" customWidth="1"/>
    <col min="649" max="649" width="9.7109375" customWidth="1"/>
    <col min="650" max="650" width="9.140625" customWidth="1"/>
    <col min="651" max="651" width="13.85546875" bestFit="1" customWidth="1"/>
    <col min="655" max="655" width="3" customWidth="1"/>
    <col min="656" max="656" width="7" customWidth="1"/>
    <col min="657" max="657" width="38.5703125" customWidth="1"/>
    <col min="658" max="660" width="11.28515625" customWidth="1"/>
    <col min="661" max="661" width="11.85546875" customWidth="1"/>
    <col min="662" max="662" width="12.85546875" bestFit="1" customWidth="1"/>
    <col min="663" max="663" width="13.5703125" bestFit="1" customWidth="1"/>
    <col min="664" max="664" width="11.7109375" bestFit="1" customWidth="1"/>
    <col min="665" max="665" width="9.7109375" customWidth="1"/>
    <col min="666" max="666" width="9.140625" customWidth="1"/>
    <col min="667" max="667" width="13.85546875" bestFit="1" customWidth="1"/>
    <col min="671" max="671" width="3" customWidth="1"/>
    <col min="672" max="672" width="7" customWidth="1"/>
    <col min="673" max="673" width="38.5703125" customWidth="1"/>
    <col min="674" max="676" width="11.28515625" customWidth="1"/>
    <col min="677" max="677" width="11.85546875" customWidth="1"/>
    <col min="678" max="678" width="12.85546875" bestFit="1" customWidth="1"/>
    <col min="679" max="679" width="13.5703125" bestFit="1" customWidth="1"/>
    <col min="680" max="680" width="11.7109375" bestFit="1" customWidth="1"/>
    <col min="681" max="681" width="9.7109375" customWidth="1"/>
    <col min="682" max="682" width="9.140625" customWidth="1"/>
    <col min="683" max="683" width="13.85546875" bestFit="1" customWidth="1"/>
    <col min="687" max="687" width="3" customWidth="1"/>
    <col min="688" max="688" width="7" customWidth="1"/>
    <col min="689" max="689" width="38.5703125" customWidth="1"/>
    <col min="690" max="692" width="11.28515625" customWidth="1"/>
    <col min="693" max="693" width="11.85546875" customWidth="1"/>
    <col min="694" max="694" width="12.85546875" bestFit="1" customWidth="1"/>
    <col min="695" max="695" width="13.5703125" bestFit="1" customWidth="1"/>
    <col min="696" max="696" width="11.7109375" bestFit="1" customWidth="1"/>
    <col min="697" max="697" width="9.7109375" customWidth="1"/>
    <col min="698" max="698" width="9.140625" customWidth="1"/>
    <col min="699" max="699" width="13.85546875" bestFit="1" customWidth="1"/>
    <col min="703" max="703" width="3" customWidth="1"/>
    <col min="704" max="704" width="7" customWidth="1"/>
    <col min="705" max="705" width="38.5703125" customWidth="1"/>
    <col min="706" max="708" width="11.28515625" customWidth="1"/>
    <col min="709" max="709" width="11.85546875" customWidth="1"/>
    <col min="710" max="710" width="12.85546875" bestFit="1" customWidth="1"/>
    <col min="711" max="711" width="13.5703125" bestFit="1" customWidth="1"/>
    <col min="712" max="712" width="11.7109375" bestFit="1" customWidth="1"/>
    <col min="713" max="713" width="9.7109375" customWidth="1"/>
    <col min="714" max="714" width="9.140625" customWidth="1"/>
    <col min="715" max="715" width="13.85546875" bestFit="1" customWidth="1"/>
    <col min="719" max="719" width="3" customWidth="1"/>
    <col min="720" max="720" width="7" customWidth="1"/>
    <col min="721" max="721" width="38.5703125" customWidth="1"/>
    <col min="722" max="724" width="11.28515625" customWidth="1"/>
    <col min="725" max="725" width="11.85546875" customWidth="1"/>
    <col min="726" max="726" width="12.85546875" bestFit="1" customWidth="1"/>
    <col min="727" max="727" width="13.5703125" bestFit="1" customWidth="1"/>
    <col min="728" max="728" width="11.7109375" bestFit="1" customWidth="1"/>
    <col min="729" max="729" width="9.7109375" customWidth="1"/>
    <col min="730" max="730" width="9.140625" customWidth="1"/>
    <col min="731" max="731" width="13.85546875" bestFit="1" customWidth="1"/>
    <col min="735" max="735" width="3" customWidth="1"/>
    <col min="736" max="736" width="7" customWidth="1"/>
    <col min="737" max="737" width="38.5703125" customWidth="1"/>
    <col min="738" max="740" width="11.28515625" customWidth="1"/>
    <col min="741" max="741" width="11.85546875" customWidth="1"/>
    <col min="742" max="742" width="12.85546875" bestFit="1" customWidth="1"/>
    <col min="743" max="743" width="13.5703125" bestFit="1" customWidth="1"/>
    <col min="744" max="744" width="11.7109375" bestFit="1" customWidth="1"/>
    <col min="745" max="745" width="9.7109375" customWidth="1"/>
    <col min="746" max="746" width="9.140625" customWidth="1"/>
    <col min="747" max="747" width="13.85546875" bestFit="1" customWidth="1"/>
    <col min="751" max="751" width="3" customWidth="1"/>
    <col min="752" max="752" width="7" customWidth="1"/>
    <col min="753" max="753" width="38.5703125" customWidth="1"/>
    <col min="754" max="756" width="11.28515625" customWidth="1"/>
    <col min="757" max="757" width="11.85546875" customWidth="1"/>
    <col min="758" max="758" width="12.85546875" bestFit="1" customWidth="1"/>
    <col min="759" max="759" width="13.5703125" bestFit="1" customWidth="1"/>
    <col min="760" max="760" width="11.7109375" bestFit="1" customWidth="1"/>
    <col min="761" max="761" width="9.7109375" customWidth="1"/>
    <col min="762" max="762" width="9.140625" customWidth="1"/>
    <col min="763" max="763" width="13.85546875" bestFit="1" customWidth="1"/>
    <col min="767" max="767" width="3" customWidth="1"/>
    <col min="768" max="768" width="7" customWidth="1"/>
    <col min="769" max="769" width="38.5703125" customWidth="1"/>
    <col min="770" max="772" width="11.28515625" customWidth="1"/>
    <col min="773" max="773" width="11.85546875" customWidth="1"/>
    <col min="774" max="774" width="12.85546875" bestFit="1" customWidth="1"/>
    <col min="775" max="775" width="13.5703125" bestFit="1" customWidth="1"/>
    <col min="776" max="776" width="11.7109375" bestFit="1" customWidth="1"/>
    <col min="777" max="777" width="9.7109375" customWidth="1"/>
    <col min="778" max="778" width="9.140625" customWidth="1"/>
    <col min="779" max="779" width="13.85546875" bestFit="1" customWidth="1"/>
    <col min="783" max="783" width="3" customWidth="1"/>
    <col min="784" max="784" width="7" customWidth="1"/>
    <col min="785" max="785" width="38.5703125" customWidth="1"/>
    <col min="786" max="788" width="11.28515625" customWidth="1"/>
    <col min="789" max="789" width="11.85546875" customWidth="1"/>
    <col min="790" max="790" width="12.85546875" bestFit="1" customWidth="1"/>
    <col min="791" max="791" width="13.5703125" bestFit="1" customWidth="1"/>
    <col min="792" max="792" width="11.7109375" bestFit="1" customWidth="1"/>
    <col min="793" max="793" width="9.7109375" customWidth="1"/>
    <col min="794" max="794" width="9.140625" customWidth="1"/>
    <col min="795" max="795" width="13.85546875" bestFit="1" customWidth="1"/>
    <col min="799" max="799" width="3" customWidth="1"/>
    <col min="800" max="800" width="7" customWidth="1"/>
    <col min="801" max="801" width="38.5703125" customWidth="1"/>
    <col min="802" max="804" width="11.28515625" customWidth="1"/>
    <col min="805" max="805" width="11.85546875" customWidth="1"/>
    <col min="806" max="806" width="12.85546875" bestFit="1" customWidth="1"/>
    <col min="807" max="807" width="13.5703125" bestFit="1" customWidth="1"/>
    <col min="808" max="808" width="11.7109375" bestFit="1" customWidth="1"/>
    <col min="809" max="809" width="9.7109375" customWidth="1"/>
    <col min="810" max="810" width="9.140625" customWidth="1"/>
    <col min="811" max="811" width="13.85546875" bestFit="1" customWidth="1"/>
    <col min="815" max="815" width="3" customWidth="1"/>
    <col min="816" max="816" width="7" customWidth="1"/>
    <col min="817" max="817" width="38.5703125" customWidth="1"/>
    <col min="818" max="820" width="11.28515625" customWidth="1"/>
    <col min="821" max="821" width="11.85546875" customWidth="1"/>
    <col min="822" max="822" width="12.85546875" bestFit="1" customWidth="1"/>
    <col min="823" max="823" width="13.5703125" bestFit="1" customWidth="1"/>
    <col min="824" max="824" width="11.7109375" bestFit="1" customWidth="1"/>
    <col min="825" max="825" width="9.7109375" customWidth="1"/>
    <col min="826" max="826" width="9.140625" customWidth="1"/>
    <col min="827" max="827" width="13.85546875" bestFit="1" customWidth="1"/>
    <col min="831" max="831" width="3" customWidth="1"/>
    <col min="832" max="832" width="7" customWidth="1"/>
    <col min="833" max="833" width="38.5703125" customWidth="1"/>
    <col min="834" max="836" width="11.28515625" customWidth="1"/>
    <col min="837" max="837" width="11.85546875" customWidth="1"/>
    <col min="838" max="838" width="12.85546875" bestFit="1" customWidth="1"/>
    <col min="839" max="839" width="13.5703125" bestFit="1" customWidth="1"/>
    <col min="840" max="840" width="11.7109375" bestFit="1" customWidth="1"/>
    <col min="841" max="841" width="9.7109375" customWidth="1"/>
    <col min="842" max="842" width="9.140625" customWidth="1"/>
    <col min="843" max="843" width="13.85546875" bestFit="1" customWidth="1"/>
    <col min="847" max="847" width="3" customWidth="1"/>
    <col min="848" max="848" width="7" customWidth="1"/>
    <col min="849" max="849" width="38.5703125" customWidth="1"/>
    <col min="850" max="852" width="11.28515625" customWidth="1"/>
    <col min="853" max="853" width="11.85546875" customWidth="1"/>
    <col min="854" max="854" width="12.85546875" bestFit="1" customWidth="1"/>
    <col min="855" max="855" width="13.5703125" bestFit="1" customWidth="1"/>
    <col min="856" max="856" width="11.7109375" bestFit="1" customWidth="1"/>
    <col min="857" max="857" width="9.7109375" customWidth="1"/>
    <col min="858" max="858" width="9.140625" customWidth="1"/>
    <col min="859" max="859" width="13.85546875" bestFit="1" customWidth="1"/>
    <col min="863" max="863" width="3" customWidth="1"/>
    <col min="864" max="864" width="7" customWidth="1"/>
    <col min="865" max="865" width="38.5703125" customWidth="1"/>
    <col min="866" max="868" width="11.28515625" customWidth="1"/>
    <col min="869" max="869" width="11.85546875" customWidth="1"/>
    <col min="870" max="870" width="12.85546875" bestFit="1" customWidth="1"/>
    <col min="871" max="871" width="13.5703125" bestFit="1" customWidth="1"/>
    <col min="872" max="872" width="11.7109375" bestFit="1" customWidth="1"/>
    <col min="873" max="873" width="9.7109375" customWidth="1"/>
    <col min="874" max="874" width="9.140625" customWidth="1"/>
    <col min="875" max="875" width="13.85546875" bestFit="1" customWidth="1"/>
    <col min="879" max="879" width="3" customWidth="1"/>
    <col min="880" max="880" width="7" customWidth="1"/>
    <col min="881" max="881" width="38.5703125" customWidth="1"/>
    <col min="882" max="884" width="11.28515625" customWidth="1"/>
    <col min="885" max="885" width="11.85546875" customWidth="1"/>
    <col min="886" max="886" width="12.85546875" bestFit="1" customWidth="1"/>
    <col min="887" max="887" width="13.5703125" bestFit="1" customWidth="1"/>
    <col min="888" max="888" width="11.7109375" bestFit="1" customWidth="1"/>
    <col min="889" max="889" width="9.7109375" customWidth="1"/>
    <col min="890" max="890" width="9.140625" customWidth="1"/>
    <col min="891" max="891" width="13.85546875" bestFit="1" customWidth="1"/>
    <col min="895" max="895" width="3" customWidth="1"/>
    <col min="896" max="896" width="7" customWidth="1"/>
    <col min="897" max="897" width="38.5703125" customWidth="1"/>
    <col min="898" max="900" width="11.28515625" customWidth="1"/>
    <col min="901" max="901" width="11.85546875" customWidth="1"/>
    <col min="902" max="902" width="12.85546875" bestFit="1" customWidth="1"/>
    <col min="903" max="903" width="13.5703125" bestFit="1" customWidth="1"/>
    <col min="904" max="904" width="11.7109375" bestFit="1" customWidth="1"/>
    <col min="905" max="905" width="9.7109375" customWidth="1"/>
    <col min="906" max="906" width="9.140625" customWidth="1"/>
    <col min="907" max="907" width="13.85546875" bestFit="1" customWidth="1"/>
    <col min="911" max="911" width="3" customWidth="1"/>
    <col min="912" max="912" width="7" customWidth="1"/>
    <col min="913" max="913" width="38.5703125" customWidth="1"/>
    <col min="914" max="916" width="11.28515625" customWidth="1"/>
    <col min="917" max="917" width="11.85546875" customWidth="1"/>
    <col min="918" max="918" width="12.85546875" bestFit="1" customWidth="1"/>
    <col min="919" max="919" width="13.5703125" bestFit="1" customWidth="1"/>
    <col min="920" max="920" width="11.7109375" bestFit="1" customWidth="1"/>
    <col min="921" max="921" width="9.7109375" customWidth="1"/>
    <col min="922" max="922" width="9.140625" customWidth="1"/>
    <col min="923" max="923" width="13.85546875" bestFit="1" customWidth="1"/>
    <col min="927" max="927" width="3" customWidth="1"/>
    <col min="928" max="928" width="7" customWidth="1"/>
    <col min="929" max="929" width="38.5703125" customWidth="1"/>
    <col min="930" max="932" width="11.28515625" customWidth="1"/>
    <col min="933" max="933" width="11.85546875" customWidth="1"/>
    <col min="934" max="934" width="12.85546875" bestFit="1" customWidth="1"/>
    <col min="935" max="935" width="13.5703125" bestFit="1" customWidth="1"/>
    <col min="936" max="936" width="11.7109375" bestFit="1" customWidth="1"/>
    <col min="937" max="937" width="9.7109375" customWidth="1"/>
    <col min="938" max="938" width="9.140625" customWidth="1"/>
    <col min="939" max="939" width="13.85546875" bestFit="1" customWidth="1"/>
    <col min="943" max="943" width="3" customWidth="1"/>
    <col min="944" max="944" width="7" customWidth="1"/>
    <col min="945" max="945" width="38.5703125" customWidth="1"/>
    <col min="946" max="948" width="11.28515625" customWidth="1"/>
    <col min="949" max="949" width="11.85546875" customWidth="1"/>
    <col min="950" max="950" width="12.85546875" bestFit="1" customWidth="1"/>
    <col min="951" max="951" width="13.5703125" bestFit="1" customWidth="1"/>
    <col min="952" max="952" width="11.7109375" bestFit="1" customWidth="1"/>
    <col min="953" max="953" width="9.7109375" customWidth="1"/>
    <col min="954" max="954" width="9.140625" customWidth="1"/>
    <col min="955" max="955" width="13.85546875" bestFit="1" customWidth="1"/>
    <col min="959" max="959" width="3" customWidth="1"/>
    <col min="960" max="960" width="7" customWidth="1"/>
    <col min="961" max="961" width="38.5703125" customWidth="1"/>
    <col min="962" max="964" width="11.28515625" customWidth="1"/>
    <col min="965" max="965" width="11.85546875" customWidth="1"/>
    <col min="966" max="966" width="12.85546875" bestFit="1" customWidth="1"/>
    <col min="967" max="967" width="13.5703125" bestFit="1" customWidth="1"/>
    <col min="968" max="968" width="11.7109375" bestFit="1" customWidth="1"/>
    <col min="969" max="969" width="9.7109375" customWidth="1"/>
    <col min="970" max="970" width="9.140625" customWidth="1"/>
    <col min="971" max="971" width="13.85546875" bestFit="1" customWidth="1"/>
    <col min="975" max="975" width="3" customWidth="1"/>
    <col min="976" max="976" width="7" customWidth="1"/>
    <col min="977" max="977" width="38.5703125" customWidth="1"/>
    <col min="978" max="980" width="11.28515625" customWidth="1"/>
    <col min="981" max="981" width="11.85546875" customWidth="1"/>
    <col min="982" max="982" width="12.85546875" bestFit="1" customWidth="1"/>
    <col min="983" max="983" width="13.5703125" bestFit="1" customWidth="1"/>
    <col min="984" max="984" width="11.7109375" bestFit="1" customWidth="1"/>
    <col min="985" max="985" width="9.7109375" customWidth="1"/>
    <col min="986" max="986" width="9.140625" customWidth="1"/>
    <col min="987" max="987" width="13.85546875" bestFit="1" customWidth="1"/>
    <col min="991" max="991" width="3" customWidth="1"/>
    <col min="992" max="992" width="7" customWidth="1"/>
    <col min="993" max="993" width="38.5703125" customWidth="1"/>
    <col min="994" max="996" width="11.28515625" customWidth="1"/>
    <col min="997" max="997" width="11.85546875" customWidth="1"/>
    <col min="998" max="998" width="12.85546875" bestFit="1" customWidth="1"/>
    <col min="999" max="999" width="13.5703125" bestFit="1" customWidth="1"/>
    <col min="1000" max="1000" width="11.7109375" bestFit="1" customWidth="1"/>
    <col min="1001" max="1001" width="9.7109375" customWidth="1"/>
    <col min="1002" max="1002" width="9.140625" customWidth="1"/>
    <col min="1003" max="1003" width="13.85546875" bestFit="1" customWidth="1"/>
    <col min="1007" max="1007" width="3" customWidth="1"/>
    <col min="1008" max="1008" width="7" customWidth="1"/>
    <col min="1009" max="1009" width="38.5703125" customWidth="1"/>
    <col min="1010" max="1012" width="11.28515625" customWidth="1"/>
    <col min="1013" max="1013" width="11.85546875" customWidth="1"/>
    <col min="1014" max="1014" width="12.85546875" bestFit="1" customWidth="1"/>
    <col min="1015" max="1015" width="13.5703125" bestFit="1" customWidth="1"/>
    <col min="1016" max="1016" width="11.7109375" bestFit="1" customWidth="1"/>
    <col min="1017" max="1017" width="9.7109375" customWidth="1"/>
    <col min="1018" max="1018" width="9.140625" customWidth="1"/>
    <col min="1019" max="1019" width="13.85546875" bestFit="1" customWidth="1"/>
    <col min="1023" max="1023" width="3" customWidth="1"/>
    <col min="1024" max="1024" width="7" customWidth="1"/>
    <col min="1025" max="1025" width="38.5703125" customWidth="1"/>
    <col min="1026" max="1028" width="11.28515625" customWidth="1"/>
    <col min="1029" max="1029" width="11.85546875" customWidth="1"/>
    <col min="1030" max="1030" width="12.85546875" bestFit="1" customWidth="1"/>
    <col min="1031" max="1031" width="13.5703125" bestFit="1" customWidth="1"/>
    <col min="1032" max="1032" width="11.7109375" bestFit="1" customWidth="1"/>
    <col min="1033" max="1033" width="9.7109375" customWidth="1"/>
    <col min="1034" max="1034" width="9.140625" customWidth="1"/>
    <col min="1035" max="1035" width="13.85546875" bestFit="1" customWidth="1"/>
    <col min="1039" max="1039" width="3" customWidth="1"/>
    <col min="1040" max="1040" width="7" customWidth="1"/>
    <col min="1041" max="1041" width="38.5703125" customWidth="1"/>
    <col min="1042" max="1044" width="11.28515625" customWidth="1"/>
    <col min="1045" max="1045" width="11.85546875" customWidth="1"/>
    <col min="1046" max="1046" width="12.85546875" bestFit="1" customWidth="1"/>
    <col min="1047" max="1047" width="13.5703125" bestFit="1" customWidth="1"/>
    <col min="1048" max="1048" width="11.7109375" bestFit="1" customWidth="1"/>
    <col min="1049" max="1049" width="9.7109375" customWidth="1"/>
    <col min="1050" max="1050" width="9.140625" customWidth="1"/>
    <col min="1051" max="1051" width="13.85546875" bestFit="1" customWidth="1"/>
    <col min="1055" max="1055" width="3" customWidth="1"/>
    <col min="1056" max="1056" width="7" customWidth="1"/>
    <col min="1057" max="1057" width="38.5703125" customWidth="1"/>
    <col min="1058" max="1060" width="11.28515625" customWidth="1"/>
    <col min="1061" max="1061" width="11.85546875" customWidth="1"/>
    <col min="1062" max="1062" width="12.85546875" bestFit="1" customWidth="1"/>
    <col min="1063" max="1063" width="13.5703125" bestFit="1" customWidth="1"/>
    <col min="1064" max="1064" width="11.7109375" bestFit="1" customWidth="1"/>
    <col min="1065" max="1065" width="9.7109375" customWidth="1"/>
    <col min="1066" max="1066" width="9.140625" customWidth="1"/>
    <col min="1067" max="1067" width="13.85546875" bestFit="1" customWidth="1"/>
    <col min="1071" max="1071" width="3" customWidth="1"/>
    <col min="1072" max="1072" width="7" customWidth="1"/>
    <col min="1073" max="1073" width="38.5703125" customWidth="1"/>
    <col min="1074" max="1076" width="11.28515625" customWidth="1"/>
    <col min="1077" max="1077" width="11.85546875" customWidth="1"/>
    <col min="1078" max="1078" width="12.85546875" bestFit="1" customWidth="1"/>
    <col min="1079" max="1079" width="13.5703125" bestFit="1" customWidth="1"/>
    <col min="1080" max="1080" width="11.7109375" bestFit="1" customWidth="1"/>
    <col min="1081" max="1081" width="9.7109375" customWidth="1"/>
    <col min="1082" max="1082" width="9.140625" customWidth="1"/>
    <col min="1083" max="1083" width="13.85546875" bestFit="1" customWidth="1"/>
    <col min="1087" max="1087" width="3" customWidth="1"/>
    <col min="1088" max="1088" width="7" customWidth="1"/>
    <col min="1089" max="1089" width="38.5703125" customWidth="1"/>
    <col min="1090" max="1092" width="11.28515625" customWidth="1"/>
    <col min="1093" max="1093" width="11.85546875" customWidth="1"/>
    <col min="1094" max="1094" width="12.85546875" bestFit="1" customWidth="1"/>
    <col min="1095" max="1095" width="13.5703125" bestFit="1" customWidth="1"/>
    <col min="1096" max="1096" width="11.7109375" bestFit="1" customWidth="1"/>
    <col min="1097" max="1097" width="9.7109375" customWidth="1"/>
    <col min="1098" max="1098" width="9.140625" customWidth="1"/>
    <col min="1099" max="1099" width="13.85546875" bestFit="1" customWidth="1"/>
    <col min="1103" max="1103" width="3" customWidth="1"/>
    <col min="1104" max="1104" width="7" customWidth="1"/>
    <col min="1105" max="1105" width="38.5703125" customWidth="1"/>
    <col min="1106" max="1108" width="11.28515625" customWidth="1"/>
    <col min="1109" max="1109" width="11.85546875" customWidth="1"/>
    <col min="1110" max="1110" width="12.85546875" bestFit="1" customWidth="1"/>
    <col min="1111" max="1111" width="13.5703125" bestFit="1" customWidth="1"/>
    <col min="1112" max="1112" width="11.7109375" bestFit="1" customWidth="1"/>
    <col min="1113" max="1113" width="9.7109375" customWidth="1"/>
    <col min="1114" max="1114" width="9.140625" customWidth="1"/>
    <col min="1115" max="1115" width="13.85546875" bestFit="1" customWidth="1"/>
    <col min="1119" max="1119" width="3" customWidth="1"/>
    <col min="1120" max="1120" width="7" customWidth="1"/>
    <col min="1121" max="1121" width="38.5703125" customWidth="1"/>
    <col min="1122" max="1124" width="11.28515625" customWidth="1"/>
    <col min="1125" max="1125" width="11.85546875" customWidth="1"/>
    <col min="1126" max="1126" width="12.85546875" bestFit="1" customWidth="1"/>
    <col min="1127" max="1127" width="13.5703125" bestFit="1" customWidth="1"/>
    <col min="1128" max="1128" width="11.7109375" bestFit="1" customWidth="1"/>
    <col min="1129" max="1129" width="9.7109375" customWidth="1"/>
    <col min="1130" max="1130" width="9.140625" customWidth="1"/>
    <col min="1131" max="1131" width="13.85546875" bestFit="1" customWidth="1"/>
    <col min="1135" max="1135" width="3" customWidth="1"/>
    <col min="1136" max="1136" width="7" customWidth="1"/>
    <col min="1137" max="1137" width="38.5703125" customWidth="1"/>
    <col min="1138" max="1140" width="11.28515625" customWidth="1"/>
    <col min="1141" max="1141" width="11.85546875" customWidth="1"/>
    <col min="1142" max="1142" width="12.85546875" bestFit="1" customWidth="1"/>
    <col min="1143" max="1143" width="13.5703125" bestFit="1" customWidth="1"/>
    <col min="1144" max="1144" width="11.7109375" bestFit="1" customWidth="1"/>
    <col min="1145" max="1145" width="9.7109375" customWidth="1"/>
    <col min="1146" max="1146" width="9.140625" customWidth="1"/>
    <col min="1147" max="1147" width="13.85546875" bestFit="1" customWidth="1"/>
    <col min="1151" max="1151" width="3" customWidth="1"/>
    <col min="1152" max="1152" width="7" customWidth="1"/>
    <col min="1153" max="1153" width="38.5703125" customWidth="1"/>
    <col min="1154" max="1156" width="11.28515625" customWidth="1"/>
    <col min="1157" max="1157" width="11.85546875" customWidth="1"/>
    <col min="1158" max="1158" width="12.85546875" bestFit="1" customWidth="1"/>
    <col min="1159" max="1159" width="13.5703125" bestFit="1" customWidth="1"/>
    <col min="1160" max="1160" width="11.7109375" bestFit="1" customWidth="1"/>
    <col min="1161" max="1161" width="9.7109375" customWidth="1"/>
    <col min="1162" max="1162" width="9.140625" customWidth="1"/>
    <col min="1163" max="1163" width="13.85546875" bestFit="1" customWidth="1"/>
    <col min="1167" max="1167" width="3" customWidth="1"/>
    <col min="1168" max="1168" width="7" customWidth="1"/>
    <col min="1169" max="1169" width="38.5703125" customWidth="1"/>
    <col min="1170" max="1172" width="11.28515625" customWidth="1"/>
    <col min="1173" max="1173" width="11.85546875" customWidth="1"/>
    <col min="1174" max="1174" width="12.85546875" bestFit="1" customWidth="1"/>
    <col min="1175" max="1175" width="13.5703125" bestFit="1" customWidth="1"/>
    <col min="1176" max="1176" width="11.7109375" bestFit="1" customWidth="1"/>
    <col min="1177" max="1177" width="9.7109375" customWidth="1"/>
    <col min="1178" max="1178" width="9.140625" customWidth="1"/>
    <col min="1179" max="1179" width="13.85546875" bestFit="1" customWidth="1"/>
    <col min="1183" max="1183" width="3" customWidth="1"/>
    <col min="1184" max="1184" width="7" customWidth="1"/>
    <col min="1185" max="1185" width="38.5703125" customWidth="1"/>
    <col min="1186" max="1188" width="11.28515625" customWidth="1"/>
    <col min="1189" max="1189" width="11.85546875" customWidth="1"/>
    <col min="1190" max="1190" width="12.85546875" bestFit="1" customWidth="1"/>
    <col min="1191" max="1191" width="13.5703125" bestFit="1" customWidth="1"/>
    <col min="1192" max="1192" width="11.7109375" bestFit="1" customWidth="1"/>
    <col min="1193" max="1193" width="9.7109375" customWidth="1"/>
    <col min="1194" max="1194" width="9.140625" customWidth="1"/>
    <col min="1195" max="1195" width="13.85546875" bestFit="1" customWidth="1"/>
    <col min="1199" max="1199" width="3" customWidth="1"/>
    <col min="1200" max="1200" width="7" customWidth="1"/>
    <col min="1201" max="1201" width="38.5703125" customWidth="1"/>
    <col min="1202" max="1204" width="11.28515625" customWidth="1"/>
    <col min="1205" max="1205" width="11.85546875" customWidth="1"/>
    <col min="1206" max="1206" width="12.85546875" bestFit="1" customWidth="1"/>
    <col min="1207" max="1207" width="13.5703125" bestFit="1" customWidth="1"/>
    <col min="1208" max="1208" width="11.7109375" bestFit="1" customWidth="1"/>
    <col min="1209" max="1209" width="9.7109375" customWidth="1"/>
    <col min="1210" max="1210" width="9.140625" customWidth="1"/>
    <col min="1211" max="1211" width="13.85546875" bestFit="1" customWidth="1"/>
    <col min="1215" max="1215" width="3" customWidth="1"/>
    <col min="1216" max="1216" width="7" customWidth="1"/>
    <col min="1217" max="1217" width="38.5703125" customWidth="1"/>
    <col min="1218" max="1220" width="11.28515625" customWidth="1"/>
    <col min="1221" max="1221" width="11.85546875" customWidth="1"/>
    <col min="1222" max="1222" width="12.85546875" bestFit="1" customWidth="1"/>
    <col min="1223" max="1223" width="13.5703125" bestFit="1" customWidth="1"/>
    <col min="1224" max="1224" width="11.7109375" bestFit="1" customWidth="1"/>
    <col min="1225" max="1225" width="9.7109375" customWidth="1"/>
    <col min="1226" max="1226" width="9.140625" customWidth="1"/>
    <col min="1227" max="1227" width="13.85546875" bestFit="1" customWidth="1"/>
    <col min="1231" max="1231" width="3" customWidth="1"/>
    <col min="1232" max="1232" width="7" customWidth="1"/>
    <col min="1233" max="1233" width="38.5703125" customWidth="1"/>
    <col min="1234" max="1236" width="11.28515625" customWidth="1"/>
    <col min="1237" max="1237" width="11.85546875" customWidth="1"/>
    <col min="1238" max="1238" width="12.85546875" bestFit="1" customWidth="1"/>
    <col min="1239" max="1239" width="13.5703125" bestFit="1" customWidth="1"/>
    <col min="1240" max="1240" width="11.7109375" bestFit="1" customWidth="1"/>
    <col min="1241" max="1241" width="9.7109375" customWidth="1"/>
    <col min="1242" max="1242" width="9.140625" customWidth="1"/>
    <col min="1243" max="1243" width="13.85546875" bestFit="1" customWidth="1"/>
    <col min="1247" max="1247" width="3" customWidth="1"/>
    <col min="1248" max="1248" width="7" customWidth="1"/>
    <col min="1249" max="1249" width="38.5703125" customWidth="1"/>
    <col min="1250" max="1252" width="11.28515625" customWidth="1"/>
    <col min="1253" max="1253" width="11.85546875" customWidth="1"/>
    <col min="1254" max="1254" width="12.85546875" bestFit="1" customWidth="1"/>
    <col min="1255" max="1255" width="13.5703125" bestFit="1" customWidth="1"/>
    <col min="1256" max="1256" width="11.7109375" bestFit="1" customWidth="1"/>
    <col min="1257" max="1257" width="9.7109375" customWidth="1"/>
    <col min="1258" max="1258" width="9.140625" customWidth="1"/>
    <col min="1259" max="1259" width="13.85546875" bestFit="1" customWidth="1"/>
    <col min="1263" max="1263" width="3" customWidth="1"/>
    <col min="1264" max="1264" width="7" customWidth="1"/>
    <col min="1265" max="1265" width="38.5703125" customWidth="1"/>
    <col min="1266" max="1268" width="11.28515625" customWidth="1"/>
    <col min="1269" max="1269" width="11.85546875" customWidth="1"/>
    <col min="1270" max="1270" width="12.85546875" bestFit="1" customWidth="1"/>
    <col min="1271" max="1271" width="13.5703125" bestFit="1" customWidth="1"/>
    <col min="1272" max="1272" width="11.7109375" bestFit="1" customWidth="1"/>
    <col min="1273" max="1273" width="9.7109375" customWidth="1"/>
    <col min="1274" max="1274" width="9.140625" customWidth="1"/>
    <col min="1275" max="1275" width="13.85546875" bestFit="1" customWidth="1"/>
    <col min="1279" max="1279" width="3" customWidth="1"/>
    <col min="1280" max="1280" width="7" customWidth="1"/>
    <col min="1281" max="1281" width="38.5703125" customWidth="1"/>
    <col min="1282" max="1284" width="11.28515625" customWidth="1"/>
    <col min="1285" max="1285" width="11.85546875" customWidth="1"/>
    <col min="1286" max="1286" width="12.85546875" bestFit="1" customWidth="1"/>
    <col min="1287" max="1287" width="13.5703125" bestFit="1" customWidth="1"/>
    <col min="1288" max="1288" width="11.7109375" bestFit="1" customWidth="1"/>
    <col min="1289" max="1289" width="9.7109375" customWidth="1"/>
    <col min="1290" max="1290" width="9.140625" customWidth="1"/>
    <col min="1291" max="1291" width="13.85546875" bestFit="1" customWidth="1"/>
    <col min="1295" max="1295" width="3" customWidth="1"/>
    <col min="1296" max="1296" width="7" customWidth="1"/>
    <col min="1297" max="1297" width="38.5703125" customWidth="1"/>
    <col min="1298" max="1300" width="11.28515625" customWidth="1"/>
    <col min="1301" max="1301" width="11.85546875" customWidth="1"/>
    <col min="1302" max="1302" width="12.85546875" bestFit="1" customWidth="1"/>
    <col min="1303" max="1303" width="13.5703125" bestFit="1" customWidth="1"/>
    <col min="1304" max="1304" width="11.7109375" bestFit="1" customWidth="1"/>
    <col min="1305" max="1305" width="9.7109375" customWidth="1"/>
    <col min="1306" max="1306" width="9.140625" customWidth="1"/>
    <col min="1307" max="1307" width="13.85546875" bestFit="1" customWidth="1"/>
    <col min="1311" max="1311" width="3" customWidth="1"/>
    <col min="1312" max="1312" width="7" customWidth="1"/>
    <col min="1313" max="1313" width="38.5703125" customWidth="1"/>
    <col min="1314" max="1316" width="11.28515625" customWidth="1"/>
    <col min="1317" max="1317" width="11.85546875" customWidth="1"/>
    <col min="1318" max="1318" width="12.85546875" bestFit="1" customWidth="1"/>
    <col min="1319" max="1319" width="13.5703125" bestFit="1" customWidth="1"/>
    <col min="1320" max="1320" width="11.7109375" bestFit="1" customWidth="1"/>
    <col min="1321" max="1321" width="9.7109375" customWidth="1"/>
    <col min="1322" max="1322" width="9.140625" customWidth="1"/>
    <col min="1323" max="1323" width="13.85546875" bestFit="1" customWidth="1"/>
    <col min="1327" max="1327" width="3" customWidth="1"/>
    <col min="1328" max="1328" width="7" customWidth="1"/>
    <col min="1329" max="1329" width="38.5703125" customWidth="1"/>
    <col min="1330" max="1332" width="11.28515625" customWidth="1"/>
    <col min="1333" max="1333" width="11.85546875" customWidth="1"/>
    <col min="1334" max="1334" width="12.85546875" bestFit="1" customWidth="1"/>
    <col min="1335" max="1335" width="13.5703125" bestFit="1" customWidth="1"/>
    <col min="1336" max="1336" width="11.7109375" bestFit="1" customWidth="1"/>
    <col min="1337" max="1337" width="9.7109375" customWidth="1"/>
    <col min="1338" max="1338" width="9.140625" customWidth="1"/>
    <col min="1339" max="1339" width="13.85546875" bestFit="1" customWidth="1"/>
    <col min="1343" max="1343" width="3" customWidth="1"/>
    <col min="1344" max="1344" width="7" customWidth="1"/>
    <col min="1345" max="1345" width="38.5703125" customWidth="1"/>
    <col min="1346" max="1348" width="11.28515625" customWidth="1"/>
    <col min="1349" max="1349" width="11.85546875" customWidth="1"/>
    <col min="1350" max="1350" width="12.85546875" bestFit="1" customWidth="1"/>
    <col min="1351" max="1351" width="13.5703125" bestFit="1" customWidth="1"/>
    <col min="1352" max="1352" width="11.7109375" bestFit="1" customWidth="1"/>
    <col min="1353" max="1353" width="9.7109375" customWidth="1"/>
    <col min="1354" max="1354" width="9.140625" customWidth="1"/>
    <col min="1355" max="1355" width="13.85546875" bestFit="1" customWidth="1"/>
    <col min="1359" max="1359" width="3" customWidth="1"/>
    <col min="1360" max="1360" width="7" customWidth="1"/>
    <col min="1361" max="1361" width="38.5703125" customWidth="1"/>
    <col min="1362" max="1364" width="11.28515625" customWidth="1"/>
    <col min="1365" max="1365" width="11.85546875" customWidth="1"/>
    <col min="1366" max="1366" width="12.85546875" bestFit="1" customWidth="1"/>
    <col min="1367" max="1367" width="13.5703125" bestFit="1" customWidth="1"/>
    <col min="1368" max="1368" width="11.7109375" bestFit="1" customWidth="1"/>
    <col min="1369" max="1369" width="9.7109375" customWidth="1"/>
    <col min="1370" max="1370" width="9.140625" customWidth="1"/>
    <col min="1371" max="1371" width="13.85546875" bestFit="1" customWidth="1"/>
    <col min="1375" max="1375" width="3" customWidth="1"/>
    <col min="1376" max="1376" width="7" customWidth="1"/>
    <col min="1377" max="1377" width="38.5703125" customWidth="1"/>
    <col min="1378" max="1380" width="11.28515625" customWidth="1"/>
    <col min="1381" max="1381" width="11.85546875" customWidth="1"/>
    <col min="1382" max="1382" width="12.85546875" bestFit="1" customWidth="1"/>
    <col min="1383" max="1383" width="13.5703125" bestFit="1" customWidth="1"/>
    <col min="1384" max="1384" width="11.7109375" bestFit="1" customWidth="1"/>
    <col min="1385" max="1385" width="9.7109375" customWidth="1"/>
    <col min="1386" max="1386" width="9.140625" customWidth="1"/>
    <col min="1387" max="1387" width="13.85546875" bestFit="1" customWidth="1"/>
    <col min="1391" max="1391" width="3" customWidth="1"/>
    <col min="1392" max="1392" width="7" customWidth="1"/>
    <col min="1393" max="1393" width="38.5703125" customWidth="1"/>
    <col min="1394" max="1396" width="11.28515625" customWidth="1"/>
    <col min="1397" max="1397" width="11.85546875" customWidth="1"/>
    <col min="1398" max="1398" width="12.85546875" bestFit="1" customWidth="1"/>
    <col min="1399" max="1399" width="13.5703125" bestFit="1" customWidth="1"/>
    <col min="1400" max="1400" width="11.7109375" bestFit="1" customWidth="1"/>
    <col min="1401" max="1401" width="9.7109375" customWidth="1"/>
    <col min="1402" max="1402" width="9.140625" customWidth="1"/>
    <col min="1403" max="1403" width="13.85546875" bestFit="1" customWidth="1"/>
    <col min="1407" max="1407" width="3" customWidth="1"/>
    <col min="1408" max="1408" width="7" customWidth="1"/>
    <col min="1409" max="1409" width="38.5703125" customWidth="1"/>
    <col min="1410" max="1412" width="11.28515625" customWidth="1"/>
    <col min="1413" max="1413" width="11.85546875" customWidth="1"/>
    <col min="1414" max="1414" width="12.85546875" bestFit="1" customWidth="1"/>
    <col min="1415" max="1415" width="13.5703125" bestFit="1" customWidth="1"/>
    <col min="1416" max="1416" width="11.7109375" bestFit="1" customWidth="1"/>
    <col min="1417" max="1417" width="9.7109375" customWidth="1"/>
    <col min="1418" max="1418" width="9.140625" customWidth="1"/>
    <col min="1419" max="1419" width="13.85546875" bestFit="1" customWidth="1"/>
    <col min="1423" max="1423" width="3" customWidth="1"/>
    <col min="1424" max="1424" width="7" customWidth="1"/>
    <col min="1425" max="1425" width="38.5703125" customWidth="1"/>
    <col min="1426" max="1428" width="11.28515625" customWidth="1"/>
    <col min="1429" max="1429" width="11.85546875" customWidth="1"/>
    <col min="1430" max="1430" width="12.85546875" bestFit="1" customWidth="1"/>
    <col min="1431" max="1431" width="13.5703125" bestFit="1" customWidth="1"/>
    <col min="1432" max="1432" width="11.7109375" bestFit="1" customWidth="1"/>
    <col min="1433" max="1433" width="9.7109375" customWidth="1"/>
    <col min="1434" max="1434" width="9.140625" customWidth="1"/>
    <col min="1435" max="1435" width="13.85546875" bestFit="1" customWidth="1"/>
    <col min="1439" max="1439" width="3" customWidth="1"/>
    <col min="1440" max="1440" width="7" customWidth="1"/>
    <col min="1441" max="1441" width="38.5703125" customWidth="1"/>
    <col min="1442" max="1444" width="11.28515625" customWidth="1"/>
    <col min="1445" max="1445" width="11.85546875" customWidth="1"/>
    <col min="1446" max="1446" width="12.85546875" bestFit="1" customWidth="1"/>
    <col min="1447" max="1447" width="13.5703125" bestFit="1" customWidth="1"/>
    <col min="1448" max="1448" width="11.7109375" bestFit="1" customWidth="1"/>
    <col min="1449" max="1449" width="9.7109375" customWidth="1"/>
    <col min="1450" max="1450" width="9.140625" customWidth="1"/>
    <col min="1451" max="1451" width="13.85546875" bestFit="1" customWidth="1"/>
    <col min="1455" max="1455" width="3" customWidth="1"/>
    <col min="1456" max="1456" width="7" customWidth="1"/>
    <col min="1457" max="1457" width="38.5703125" customWidth="1"/>
    <col min="1458" max="1460" width="11.28515625" customWidth="1"/>
    <col min="1461" max="1461" width="11.85546875" customWidth="1"/>
    <col min="1462" max="1462" width="12.85546875" bestFit="1" customWidth="1"/>
    <col min="1463" max="1463" width="13.5703125" bestFit="1" customWidth="1"/>
    <col min="1464" max="1464" width="11.7109375" bestFit="1" customWidth="1"/>
    <col min="1465" max="1465" width="9.7109375" customWidth="1"/>
    <col min="1466" max="1466" width="9.140625" customWidth="1"/>
    <col min="1467" max="1467" width="13.85546875" bestFit="1" customWidth="1"/>
    <col min="1471" max="1471" width="3" customWidth="1"/>
    <col min="1472" max="1472" width="7" customWidth="1"/>
    <col min="1473" max="1473" width="38.5703125" customWidth="1"/>
    <col min="1474" max="1476" width="11.28515625" customWidth="1"/>
    <col min="1477" max="1477" width="11.85546875" customWidth="1"/>
    <col min="1478" max="1478" width="12.85546875" bestFit="1" customWidth="1"/>
    <col min="1479" max="1479" width="13.5703125" bestFit="1" customWidth="1"/>
    <col min="1480" max="1480" width="11.7109375" bestFit="1" customWidth="1"/>
    <col min="1481" max="1481" width="9.7109375" customWidth="1"/>
    <col min="1482" max="1482" width="9.140625" customWidth="1"/>
    <col min="1483" max="1483" width="13.85546875" bestFit="1" customWidth="1"/>
    <col min="1487" max="1487" width="3" customWidth="1"/>
    <col min="1488" max="1488" width="7" customWidth="1"/>
    <col min="1489" max="1489" width="38.5703125" customWidth="1"/>
    <col min="1490" max="1492" width="11.28515625" customWidth="1"/>
    <col min="1493" max="1493" width="11.85546875" customWidth="1"/>
    <col min="1494" max="1494" width="12.85546875" bestFit="1" customWidth="1"/>
    <col min="1495" max="1495" width="13.5703125" bestFit="1" customWidth="1"/>
    <col min="1496" max="1496" width="11.7109375" bestFit="1" customWidth="1"/>
    <col min="1497" max="1497" width="9.7109375" customWidth="1"/>
    <col min="1498" max="1498" width="9.140625" customWidth="1"/>
    <col min="1499" max="1499" width="13.85546875" bestFit="1" customWidth="1"/>
    <col min="1503" max="1503" width="3" customWidth="1"/>
    <col min="1504" max="1504" width="7" customWidth="1"/>
    <col min="1505" max="1505" width="38.5703125" customWidth="1"/>
    <col min="1506" max="1508" width="11.28515625" customWidth="1"/>
    <col min="1509" max="1509" width="11.85546875" customWidth="1"/>
    <col min="1510" max="1510" width="12.85546875" bestFit="1" customWidth="1"/>
    <col min="1511" max="1511" width="13.5703125" bestFit="1" customWidth="1"/>
    <col min="1512" max="1512" width="11.7109375" bestFit="1" customWidth="1"/>
    <col min="1513" max="1513" width="9.7109375" customWidth="1"/>
    <col min="1514" max="1514" width="9.140625" customWidth="1"/>
    <col min="1515" max="1515" width="13.85546875" bestFit="1" customWidth="1"/>
    <col min="1519" max="1519" width="3" customWidth="1"/>
    <col min="1520" max="1520" width="7" customWidth="1"/>
    <col min="1521" max="1521" width="38.5703125" customWidth="1"/>
    <col min="1522" max="1524" width="11.28515625" customWidth="1"/>
    <col min="1525" max="1525" width="11.85546875" customWidth="1"/>
    <col min="1526" max="1526" width="12.85546875" bestFit="1" customWidth="1"/>
    <col min="1527" max="1527" width="13.5703125" bestFit="1" customWidth="1"/>
    <col min="1528" max="1528" width="11.7109375" bestFit="1" customWidth="1"/>
    <col min="1529" max="1529" width="9.7109375" customWidth="1"/>
    <col min="1530" max="1530" width="9.140625" customWidth="1"/>
    <col min="1531" max="1531" width="13.85546875" bestFit="1" customWidth="1"/>
    <col min="1535" max="1535" width="3" customWidth="1"/>
    <col min="1536" max="1536" width="7" customWidth="1"/>
    <col min="1537" max="1537" width="38.5703125" customWidth="1"/>
    <col min="1538" max="1540" width="11.28515625" customWidth="1"/>
    <col min="1541" max="1541" width="11.85546875" customWidth="1"/>
    <col min="1542" max="1542" width="12.85546875" bestFit="1" customWidth="1"/>
    <col min="1543" max="1543" width="13.5703125" bestFit="1" customWidth="1"/>
    <col min="1544" max="1544" width="11.7109375" bestFit="1" customWidth="1"/>
    <col min="1545" max="1545" width="9.7109375" customWidth="1"/>
    <col min="1546" max="1546" width="9.140625" customWidth="1"/>
    <col min="1547" max="1547" width="13.85546875" bestFit="1" customWidth="1"/>
    <col min="1551" max="1551" width="3" customWidth="1"/>
    <col min="1552" max="1552" width="7" customWidth="1"/>
    <col min="1553" max="1553" width="38.5703125" customWidth="1"/>
    <col min="1554" max="1556" width="11.28515625" customWidth="1"/>
    <col min="1557" max="1557" width="11.85546875" customWidth="1"/>
    <col min="1558" max="1558" width="12.85546875" bestFit="1" customWidth="1"/>
    <col min="1559" max="1559" width="13.5703125" bestFit="1" customWidth="1"/>
    <col min="1560" max="1560" width="11.7109375" bestFit="1" customWidth="1"/>
    <col min="1561" max="1561" width="9.7109375" customWidth="1"/>
    <col min="1562" max="1562" width="9.140625" customWidth="1"/>
    <col min="1563" max="1563" width="13.85546875" bestFit="1" customWidth="1"/>
    <col min="1567" max="1567" width="3" customWidth="1"/>
    <col min="1568" max="1568" width="7" customWidth="1"/>
    <col min="1569" max="1569" width="38.5703125" customWidth="1"/>
    <col min="1570" max="1572" width="11.28515625" customWidth="1"/>
    <col min="1573" max="1573" width="11.85546875" customWidth="1"/>
    <col min="1574" max="1574" width="12.85546875" bestFit="1" customWidth="1"/>
    <col min="1575" max="1575" width="13.5703125" bestFit="1" customWidth="1"/>
    <col min="1576" max="1576" width="11.7109375" bestFit="1" customWidth="1"/>
    <col min="1577" max="1577" width="9.7109375" customWidth="1"/>
    <col min="1578" max="1578" width="9.140625" customWidth="1"/>
    <col min="1579" max="1579" width="13.85546875" bestFit="1" customWidth="1"/>
    <col min="1583" max="1583" width="3" customWidth="1"/>
    <col min="1584" max="1584" width="7" customWidth="1"/>
    <col min="1585" max="1585" width="38.5703125" customWidth="1"/>
    <col min="1586" max="1588" width="11.28515625" customWidth="1"/>
    <col min="1589" max="1589" width="11.85546875" customWidth="1"/>
    <col min="1590" max="1590" width="12.85546875" bestFit="1" customWidth="1"/>
    <col min="1591" max="1591" width="13.5703125" bestFit="1" customWidth="1"/>
    <col min="1592" max="1592" width="11.7109375" bestFit="1" customWidth="1"/>
    <col min="1593" max="1593" width="9.7109375" customWidth="1"/>
    <col min="1594" max="1594" width="9.140625" customWidth="1"/>
    <col min="1595" max="1595" width="13.85546875" bestFit="1" customWidth="1"/>
    <col min="1599" max="1599" width="3" customWidth="1"/>
    <col min="1600" max="1600" width="7" customWidth="1"/>
    <col min="1601" max="1601" width="38.5703125" customWidth="1"/>
    <col min="1602" max="1604" width="11.28515625" customWidth="1"/>
    <col min="1605" max="1605" width="11.85546875" customWidth="1"/>
    <col min="1606" max="1606" width="12.85546875" bestFit="1" customWidth="1"/>
    <col min="1607" max="1607" width="13.5703125" bestFit="1" customWidth="1"/>
    <col min="1608" max="1608" width="11.7109375" bestFit="1" customWidth="1"/>
    <col min="1609" max="1609" width="9.7109375" customWidth="1"/>
    <col min="1610" max="1610" width="9.140625" customWidth="1"/>
    <col min="1611" max="1611" width="13.85546875" bestFit="1" customWidth="1"/>
    <col min="1615" max="1615" width="3" customWidth="1"/>
    <col min="1616" max="1616" width="7" customWidth="1"/>
    <col min="1617" max="1617" width="38.5703125" customWidth="1"/>
    <col min="1618" max="1620" width="11.28515625" customWidth="1"/>
    <col min="1621" max="1621" width="11.85546875" customWidth="1"/>
    <col min="1622" max="1622" width="12.85546875" bestFit="1" customWidth="1"/>
    <col min="1623" max="1623" width="13.5703125" bestFit="1" customWidth="1"/>
    <col min="1624" max="1624" width="11.7109375" bestFit="1" customWidth="1"/>
    <col min="1625" max="1625" width="9.7109375" customWidth="1"/>
    <col min="1626" max="1626" width="9.140625" customWidth="1"/>
    <col min="1627" max="1627" width="13.85546875" bestFit="1" customWidth="1"/>
    <col min="1631" max="1631" width="3" customWidth="1"/>
    <col min="1632" max="1632" width="7" customWidth="1"/>
    <col min="1633" max="1633" width="38.5703125" customWidth="1"/>
    <col min="1634" max="1636" width="11.28515625" customWidth="1"/>
    <col min="1637" max="1637" width="11.85546875" customWidth="1"/>
    <col min="1638" max="1638" width="12.85546875" bestFit="1" customWidth="1"/>
    <col min="1639" max="1639" width="13.5703125" bestFit="1" customWidth="1"/>
    <col min="1640" max="1640" width="11.7109375" bestFit="1" customWidth="1"/>
    <col min="1641" max="1641" width="9.7109375" customWidth="1"/>
    <col min="1642" max="1642" width="9.140625" customWidth="1"/>
    <col min="1643" max="1643" width="13.85546875" bestFit="1" customWidth="1"/>
    <col min="1647" max="1647" width="3" customWidth="1"/>
    <col min="1648" max="1648" width="7" customWidth="1"/>
    <col min="1649" max="1649" width="38.5703125" customWidth="1"/>
    <col min="1650" max="1652" width="11.28515625" customWidth="1"/>
    <col min="1653" max="1653" width="11.85546875" customWidth="1"/>
    <col min="1654" max="1654" width="12.85546875" bestFit="1" customWidth="1"/>
    <col min="1655" max="1655" width="13.5703125" bestFit="1" customWidth="1"/>
    <col min="1656" max="1656" width="11.7109375" bestFit="1" customWidth="1"/>
    <col min="1657" max="1657" width="9.7109375" customWidth="1"/>
    <col min="1658" max="1658" width="9.140625" customWidth="1"/>
    <col min="1659" max="1659" width="13.85546875" bestFit="1" customWidth="1"/>
    <col min="1663" max="1663" width="3" customWidth="1"/>
    <col min="1664" max="1664" width="7" customWidth="1"/>
    <col min="1665" max="1665" width="38.5703125" customWidth="1"/>
    <col min="1666" max="1668" width="11.28515625" customWidth="1"/>
    <col min="1669" max="1669" width="11.85546875" customWidth="1"/>
    <col min="1670" max="1670" width="12.85546875" bestFit="1" customWidth="1"/>
    <col min="1671" max="1671" width="13.5703125" bestFit="1" customWidth="1"/>
    <col min="1672" max="1672" width="11.7109375" bestFit="1" customWidth="1"/>
    <col min="1673" max="1673" width="9.7109375" customWidth="1"/>
    <col min="1674" max="1674" width="9.140625" customWidth="1"/>
    <col min="1675" max="1675" width="13.85546875" bestFit="1" customWidth="1"/>
    <col min="1679" max="1679" width="3" customWidth="1"/>
    <col min="1680" max="1680" width="7" customWidth="1"/>
    <col min="1681" max="1681" width="38.5703125" customWidth="1"/>
    <col min="1682" max="1684" width="11.28515625" customWidth="1"/>
    <col min="1685" max="1685" width="11.85546875" customWidth="1"/>
    <col min="1686" max="1686" width="12.85546875" bestFit="1" customWidth="1"/>
    <col min="1687" max="1687" width="13.5703125" bestFit="1" customWidth="1"/>
    <col min="1688" max="1688" width="11.7109375" bestFit="1" customWidth="1"/>
    <col min="1689" max="1689" width="9.7109375" customWidth="1"/>
    <col min="1690" max="1690" width="9.140625" customWidth="1"/>
    <col min="1691" max="1691" width="13.85546875" bestFit="1" customWidth="1"/>
    <col min="1695" max="1695" width="3" customWidth="1"/>
    <col min="1696" max="1696" width="7" customWidth="1"/>
    <col min="1697" max="1697" width="38.5703125" customWidth="1"/>
    <col min="1698" max="1700" width="11.28515625" customWidth="1"/>
    <col min="1701" max="1701" width="11.85546875" customWidth="1"/>
    <col min="1702" max="1702" width="12.85546875" bestFit="1" customWidth="1"/>
    <col min="1703" max="1703" width="13.5703125" bestFit="1" customWidth="1"/>
    <col min="1704" max="1704" width="11.7109375" bestFit="1" customWidth="1"/>
    <col min="1705" max="1705" width="9.7109375" customWidth="1"/>
    <col min="1706" max="1706" width="9.140625" customWidth="1"/>
    <col min="1707" max="1707" width="13.85546875" bestFit="1" customWidth="1"/>
    <col min="1711" max="1711" width="3" customWidth="1"/>
    <col min="1712" max="1712" width="7" customWidth="1"/>
    <col min="1713" max="1713" width="38.5703125" customWidth="1"/>
    <col min="1714" max="1716" width="11.28515625" customWidth="1"/>
    <col min="1717" max="1717" width="11.85546875" customWidth="1"/>
    <col min="1718" max="1718" width="12.85546875" bestFit="1" customWidth="1"/>
    <col min="1719" max="1719" width="13.5703125" bestFit="1" customWidth="1"/>
    <col min="1720" max="1720" width="11.7109375" bestFit="1" customWidth="1"/>
    <col min="1721" max="1721" width="9.7109375" customWidth="1"/>
    <col min="1722" max="1722" width="9.140625" customWidth="1"/>
    <col min="1723" max="1723" width="13.85546875" bestFit="1" customWidth="1"/>
    <col min="1727" max="1727" width="3" customWidth="1"/>
    <col min="1728" max="1728" width="7" customWidth="1"/>
    <col min="1729" max="1729" width="38.5703125" customWidth="1"/>
    <col min="1730" max="1732" width="11.28515625" customWidth="1"/>
    <col min="1733" max="1733" width="11.85546875" customWidth="1"/>
    <col min="1734" max="1734" width="12.85546875" bestFit="1" customWidth="1"/>
    <col min="1735" max="1735" width="13.5703125" bestFit="1" customWidth="1"/>
    <col min="1736" max="1736" width="11.7109375" bestFit="1" customWidth="1"/>
    <col min="1737" max="1737" width="9.7109375" customWidth="1"/>
    <col min="1738" max="1738" width="9.140625" customWidth="1"/>
    <col min="1739" max="1739" width="13.85546875" bestFit="1" customWidth="1"/>
    <col min="1743" max="1743" width="3" customWidth="1"/>
    <col min="1744" max="1744" width="7" customWidth="1"/>
    <col min="1745" max="1745" width="38.5703125" customWidth="1"/>
    <col min="1746" max="1748" width="11.28515625" customWidth="1"/>
    <col min="1749" max="1749" width="11.85546875" customWidth="1"/>
    <col min="1750" max="1750" width="12.85546875" bestFit="1" customWidth="1"/>
    <col min="1751" max="1751" width="13.5703125" bestFit="1" customWidth="1"/>
    <col min="1752" max="1752" width="11.7109375" bestFit="1" customWidth="1"/>
    <col min="1753" max="1753" width="9.7109375" customWidth="1"/>
    <col min="1754" max="1754" width="9.140625" customWidth="1"/>
    <col min="1755" max="1755" width="13.85546875" bestFit="1" customWidth="1"/>
    <col min="1759" max="1759" width="3" customWidth="1"/>
    <col min="1760" max="1760" width="7" customWidth="1"/>
    <col min="1761" max="1761" width="38.5703125" customWidth="1"/>
    <col min="1762" max="1764" width="11.28515625" customWidth="1"/>
    <col min="1765" max="1765" width="11.85546875" customWidth="1"/>
    <col min="1766" max="1766" width="12.85546875" bestFit="1" customWidth="1"/>
    <col min="1767" max="1767" width="13.5703125" bestFit="1" customWidth="1"/>
    <col min="1768" max="1768" width="11.7109375" bestFit="1" customWidth="1"/>
    <col min="1769" max="1769" width="9.7109375" customWidth="1"/>
    <col min="1770" max="1770" width="9.140625" customWidth="1"/>
    <col min="1771" max="1771" width="13.85546875" bestFit="1" customWidth="1"/>
    <col min="1775" max="1775" width="3" customWidth="1"/>
    <col min="1776" max="1776" width="7" customWidth="1"/>
    <col min="1777" max="1777" width="38.5703125" customWidth="1"/>
    <col min="1778" max="1780" width="11.28515625" customWidth="1"/>
    <col min="1781" max="1781" width="11.85546875" customWidth="1"/>
    <col min="1782" max="1782" width="12.85546875" bestFit="1" customWidth="1"/>
    <col min="1783" max="1783" width="13.5703125" bestFit="1" customWidth="1"/>
    <col min="1784" max="1784" width="11.7109375" bestFit="1" customWidth="1"/>
    <col min="1785" max="1785" width="9.7109375" customWidth="1"/>
    <col min="1786" max="1786" width="9.140625" customWidth="1"/>
    <col min="1787" max="1787" width="13.85546875" bestFit="1" customWidth="1"/>
    <col min="1791" max="1791" width="3" customWidth="1"/>
    <col min="1792" max="1792" width="7" customWidth="1"/>
    <col min="1793" max="1793" width="38.5703125" customWidth="1"/>
    <col min="1794" max="1796" width="11.28515625" customWidth="1"/>
    <col min="1797" max="1797" width="11.85546875" customWidth="1"/>
    <col min="1798" max="1798" width="12.85546875" bestFit="1" customWidth="1"/>
    <col min="1799" max="1799" width="13.5703125" bestFit="1" customWidth="1"/>
    <col min="1800" max="1800" width="11.7109375" bestFit="1" customWidth="1"/>
    <col min="1801" max="1801" width="9.7109375" customWidth="1"/>
    <col min="1802" max="1802" width="9.140625" customWidth="1"/>
    <col min="1803" max="1803" width="13.85546875" bestFit="1" customWidth="1"/>
    <col min="1807" max="1807" width="3" customWidth="1"/>
    <col min="1808" max="1808" width="7" customWidth="1"/>
    <col min="1809" max="1809" width="38.5703125" customWidth="1"/>
    <col min="1810" max="1812" width="11.28515625" customWidth="1"/>
    <col min="1813" max="1813" width="11.85546875" customWidth="1"/>
    <col min="1814" max="1814" width="12.85546875" bestFit="1" customWidth="1"/>
    <col min="1815" max="1815" width="13.5703125" bestFit="1" customWidth="1"/>
    <col min="1816" max="1816" width="11.7109375" bestFit="1" customWidth="1"/>
    <col min="1817" max="1817" width="9.7109375" customWidth="1"/>
    <col min="1818" max="1818" width="9.140625" customWidth="1"/>
    <col min="1819" max="1819" width="13.85546875" bestFit="1" customWidth="1"/>
    <col min="1823" max="1823" width="3" customWidth="1"/>
    <col min="1824" max="1824" width="7" customWidth="1"/>
    <col min="1825" max="1825" width="38.5703125" customWidth="1"/>
    <col min="1826" max="1828" width="11.28515625" customWidth="1"/>
    <col min="1829" max="1829" width="11.85546875" customWidth="1"/>
    <col min="1830" max="1830" width="12.85546875" bestFit="1" customWidth="1"/>
    <col min="1831" max="1831" width="13.5703125" bestFit="1" customWidth="1"/>
    <col min="1832" max="1832" width="11.7109375" bestFit="1" customWidth="1"/>
    <col min="1833" max="1833" width="9.7109375" customWidth="1"/>
    <col min="1834" max="1834" width="9.140625" customWidth="1"/>
    <col min="1835" max="1835" width="13.85546875" bestFit="1" customWidth="1"/>
    <col min="1839" max="1839" width="3" customWidth="1"/>
    <col min="1840" max="1840" width="7" customWidth="1"/>
    <col min="1841" max="1841" width="38.5703125" customWidth="1"/>
    <col min="1842" max="1844" width="11.28515625" customWidth="1"/>
    <col min="1845" max="1845" width="11.85546875" customWidth="1"/>
    <col min="1846" max="1846" width="12.85546875" bestFit="1" customWidth="1"/>
    <col min="1847" max="1847" width="13.5703125" bestFit="1" customWidth="1"/>
    <col min="1848" max="1848" width="11.7109375" bestFit="1" customWidth="1"/>
    <col min="1849" max="1849" width="9.7109375" customWidth="1"/>
    <col min="1850" max="1850" width="9.140625" customWidth="1"/>
    <col min="1851" max="1851" width="13.85546875" bestFit="1" customWidth="1"/>
    <col min="1855" max="1855" width="3" customWidth="1"/>
    <col min="1856" max="1856" width="7" customWidth="1"/>
    <col min="1857" max="1857" width="38.5703125" customWidth="1"/>
    <col min="1858" max="1860" width="11.28515625" customWidth="1"/>
    <col min="1861" max="1861" width="11.85546875" customWidth="1"/>
    <col min="1862" max="1862" width="12.85546875" bestFit="1" customWidth="1"/>
    <col min="1863" max="1863" width="13.5703125" bestFit="1" customWidth="1"/>
    <col min="1864" max="1864" width="11.7109375" bestFit="1" customWidth="1"/>
    <col min="1865" max="1865" width="9.7109375" customWidth="1"/>
    <col min="1866" max="1866" width="9.140625" customWidth="1"/>
    <col min="1867" max="1867" width="13.85546875" bestFit="1" customWidth="1"/>
    <col min="1871" max="1871" width="3" customWidth="1"/>
    <col min="1872" max="1872" width="7" customWidth="1"/>
    <col min="1873" max="1873" width="38.5703125" customWidth="1"/>
    <col min="1874" max="1876" width="11.28515625" customWidth="1"/>
    <col min="1877" max="1877" width="11.85546875" customWidth="1"/>
    <col min="1878" max="1878" width="12.85546875" bestFit="1" customWidth="1"/>
    <col min="1879" max="1879" width="13.5703125" bestFit="1" customWidth="1"/>
    <col min="1880" max="1880" width="11.7109375" bestFit="1" customWidth="1"/>
    <col min="1881" max="1881" width="9.7109375" customWidth="1"/>
    <col min="1882" max="1882" width="9.140625" customWidth="1"/>
    <col min="1883" max="1883" width="13.85546875" bestFit="1" customWidth="1"/>
    <col min="1887" max="1887" width="3" customWidth="1"/>
    <col min="1888" max="1888" width="7" customWidth="1"/>
    <col min="1889" max="1889" width="38.5703125" customWidth="1"/>
    <col min="1890" max="1892" width="11.28515625" customWidth="1"/>
    <col min="1893" max="1893" width="11.85546875" customWidth="1"/>
    <col min="1894" max="1894" width="12.85546875" bestFit="1" customWidth="1"/>
    <col min="1895" max="1895" width="13.5703125" bestFit="1" customWidth="1"/>
    <col min="1896" max="1896" width="11.7109375" bestFit="1" customWidth="1"/>
    <col min="1897" max="1897" width="9.7109375" customWidth="1"/>
    <col min="1898" max="1898" width="9.140625" customWidth="1"/>
    <col min="1899" max="1899" width="13.85546875" bestFit="1" customWidth="1"/>
    <col min="1903" max="1903" width="3" customWidth="1"/>
    <col min="1904" max="1904" width="7" customWidth="1"/>
    <col min="1905" max="1905" width="38.5703125" customWidth="1"/>
    <col min="1906" max="1908" width="11.28515625" customWidth="1"/>
    <col min="1909" max="1909" width="11.85546875" customWidth="1"/>
    <col min="1910" max="1910" width="12.85546875" bestFit="1" customWidth="1"/>
    <col min="1911" max="1911" width="13.5703125" bestFit="1" customWidth="1"/>
    <col min="1912" max="1912" width="11.7109375" bestFit="1" customWidth="1"/>
    <col min="1913" max="1913" width="9.7109375" customWidth="1"/>
    <col min="1914" max="1914" width="9.140625" customWidth="1"/>
    <col min="1915" max="1915" width="13.85546875" bestFit="1" customWidth="1"/>
    <col min="1919" max="1919" width="3" customWidth="1"/>
    <col min="1920" max="1920" width="7" customWidth="1"/>
    <col min="1921" max="1921" width="38.5703125" customWidth="1"/>
    <col min="1922" max="1924" width="11.28515625" customWidth="1"/>
    <col min="1925" max="1925" width="11.85546875" customWidth="1"/>
    <col min="1926" max="1926" width="12.85546875" bestFit="1" customWidth="1"/>
    <col min="1927" max="1927" width="13.5703125" bestFit="1" customWidth="1"/>
    <col min="1928" max="1928" width="11.7109375" bestFit="1" customWidth="1"/>
    <col min="1929" max="1929" width="9.7109375" customWidth="1"/>
    <col min="1930" max="1930" width="9.140625" customWidth="1"/>
    <col min="1931" max="1931" width="13.85546875" bestFit="1" customWidth="1"/>
    <col min="1935" max="1935" width="3" customWidth="1"/>
    <col min="1936" max="1936" width="7" customWidth="1"/>
    <col min="1937" max="1937" width="38.5703125" customWidth="1"/>
    <col min="1938" max="1940" width="11.28515625" customWidth="1"/>
    <col min="1941" max="1941" width="11.85546875" customWidth="1"/>
    <col min="1942" max="1942" width="12.85546875" bestFit="1" customWidth="1"/>
    <col min="1943" max="1943" width="13.5703125" bestFit="1" customWidth="1"/>
    <col min="1944" max="1944" width="11.7109375" bestFit="1" customWidth="1"/>
    <col min="1945" max="1945" width="9.7109375" customWidth="1"/>
    <col min="1946" max="1946" width="9.140625" customWidth="1"/>
    <col min="1947" max="1947" width="13.85546875" bestFit="1" customWidth="1"/>
    <col min="1951" max="1951" width="3" customWidth="1"/>
    <col min="1952" max="1952" width="7" customWidth="1"/>
    <col min="1953" max="1953" width="38.5703125" customWidth="1"/>
    <col min="1954" max="1956" width="11.28515625" customWidth="1"/>
    <col min="1957" max="1957" width="11.85546875" customWidth="1"/>
    <col min="1958" max="1958" width="12.85546875" bestFit="1" customWidth="1"/>
    <col min="1959" max="1959" width="13.5703125" bestFit="1" customWidth="1"/>
    <col min="1960" max="1960" width="11.7109375" bestFit="1" customWidth="1"/>
    <col min="1961" max="1961" width="9.7109375" customWidth="1"/>
    <col min="1962" max="1962" width="9.140625" customWidth="1"/>
    <col min="1963" max="1963" width="13.85546875" bestFit="1" customWidth="1"/>
    <col min="1967" max="1967" width="3" customWidth="1"/>
    <col min="1968" max="1968" width="7" customWidth="1"/>
    <col min="1969" max="1969" width="38.5703125" customWidth="1"/>
    <col min="1970" max="1972" width="11.28515625" customWidth="1"/>
    <col min="1973" max="1973" width="11.85546875" customWidth="1"/>
    <col min="1974" max="1974" width="12.85546875" bestFit="1" customWidth="1"/>
    <col min="1975" max="1975" width="13.5703125" bestFit="1" customWidth="1"/>
    <col min="1976" max="1976" width="11.7109375" bestFit="1" customWidth="1"/>
    <col min="1977" max="1977" width="9.7109375" customWidth="1"/>
    <col min="1978" max="1978" width="9.140625" customWidth="1"/>
    <col min="1979" max="1979" width="13.85546875" bestFit="1" customWidth="1"/>
    <col min="1983" max="1983" width="3" customWidth="1"/>
    <col min="1984" max="1984" width="7" customWidth="1"/>
    <col min="1985" max="1985" width="38.5703125" customWidth="1"/>
    <col min="1986" max="1988" width="11.28515625" customWidth="1"/>
    <col min="1989" max="1989" width="11.85546875" customWidth="1"/>
    <col min="1990" max="1990" width="12.85546875" bestFit="1" customWidth="1"/>
    <col min="1991" max="1991" width="13.5703125" bestFit="1" customWidth="1"/>
    <col min="1992" max="1992" width="11.7109375" bestFit="1" customWidth="1"/>
    <col min="1993" max="1993" width="9.7109375" customWidth="1"/>
    <col min="1994" max="1994" width="9.140625" customWidth="1"/>
    <col min="1995" max="1995" width="13.85546875" bestFit="1" customWidth="1"/>
    <col min="1999" max="1999" width="3" customWidth="1"/>
    <col min="2000" max="2000" width="7" customWidth="1"/>
    <col min="2001" max="2001" width="38.5703125" customWidth="1"/>
    <col min="2002" max="2004" width="11.28515625" customWidth="1"/>
    <col min="2005" max="2005" width="11.85546875" customWidth="1"/>
    <col min="2006" max="2006" width="12.85546875" bestFit="1" customWidth="1"/>
    <col min="2007" max="2007" width="13.5703125" bestFit="1" customWidth="1"/>
    <col min="2008" max="2008" width="11.7109375" bestFit="1" customWidth="1"/>
    <col min="2009" max="2009" width="9.7109375" customWidth="1"/>
    <col min="2010" max="2010" width="9.140625" customWidth="1"/>
    <col min="2011" max="2011" width="13.85546875" bestFit="1" customWidth="1"/>
    <col min="2015" max="2015" width="3" customWidth="1"/>
    <col min="2016" max="2016" width="7" customWidth="1"/>
    <col min="2017" max="2017" width="38.5703125" customWidth="1"/>
    <col min="2018" max="2020" width="11.28515625" customWidth="1"/>
    <col min="2021" max="2021" width="11.85546875" customWidth="1"/>
    <col min="2022" max="2022" width="12.85546875" bestFit="1" customWidth="1"/>
    <col min="2023" max="2023" width="13.5703125" bestFit="1" customWidth="1"/>
    <col min="2024" max="2024" width="11.7109375" bestFit="1" customWidth="1"/>
    <col min="2025" max="2025" width="9.7109375" customWidth="1"/>
    <col min="2026" max="2026" width="9.140625" customWidth="1"/>
    <col min="2027" max="2027" width="13.85546875" bestFit="1" customWidth="1"/>
    <col min="2031" max="2031" width="3" customWidth="1"/>
    <col min="2032" max="2032" width="7" customWidth="1"/>
    <col min="2033" max="2033" width="38.5703125" customWidth="1"/>
    <col min="2034" max="2036" width="11.28515625" customWidth="1"/>
    <col min="2037" max="2037" width="11.85546875" customWidth="1"/>
    <col min="2038" max="2038" width="12.85546875" bestFit="1" customWidth="1"/>
    <col min="2039" max="2039" width="13.5703125" bestFit="1" customWidth="1"/>
    <col min="2040" max="2040" width="11.7109375" bestFit="1" customWidth="1"/>
    <col min="2041" max="2041" width="9.7109375" customWidth="1"/>
    <col min="2042" max="2042" width="9.140625" customWidth="1"/>
    <col min="2043" max="2043" width="13.85546875" bestFit="1" customWidth="1"/>
    <col min="2047" max="2047" width="3" customWidth="1"/>
    <col min="2048" max="2048" width="7" customWidth="1"/>
    <col min="2049" max="2049" width="38.5703125" customWidth="1"/>
    <col min="2050" max="2052" width="11.28515625" customWidth="1"/>
    <col min="2053" max="2053" width="11.85546875" customWidth="1"/>
    <col min="2054" max="2054" width="12.85546875" bestFit="1" customWidth="1"/>
    <col min="2055" max="2055" width="13.5703125" bestFit="1" customWidth="1"/>
    <col min="2056" max="2056" width="11.7109375" bestFit="1" customWidth="1"/>
    <col min="2057" max="2057" width="9.7109375" customWidth="1"/>
    <col min="2058" max="2058" width="9.140625" customWidth="1"/>
    <col min="2059" max="2059" width="13.85546875" bestFit="1" customWidth="1"/>
    <col min="2063" max="2063" width="3" customWidth="1"/>
    <col min="2064" max="2064" width="7" customWidth="1"/>
    <col min="2065" max="2065" width="38.5703125" customWidth="1"/>
    <col min="2066" max="2068" width="11.28515625" customWidth="1"/>
    <col min="2069" max="2069" width="11.85546875" customWidth="1"/>
    <col min="2070" max="2070" width="12.85546875" bestFit="1" customWidth="1"/>
    <col min="2071" max="2071" width="13.5703125" bestFit="1" customWidth="1"/>
    <col min="2072" max="2072" width="11.7109375" bestFit="1" customWidth="1"/>
    <col min="2073" max="2073" width="9.7109375" customWidth="1"/>
    <col min="2074" max="2074" width="9.140625" customWidth="1"/>
    <col min="2075" max="2075" width="13.85546875" bestFit="1" customWidth="1"/>
    <col min="2079" max="2079" width="3" customWidth="1"/>
    <col min="2080" max="2080" width="7" customWidth="1"/>
    <col min="2081" max="2081" width="38.5703125" customWidth="1"/>
    <col min="2082" max="2084" width="11.28515625" customWidth="1"/>
    <col min="2085" max="2085" width="11.85546875" customWidth="1"/>
    <col min="2086" max="2086" width="12.85546875" bestFit="1" customWidth="1"/>
    <col min="2087" max="2087" width="13.5703125" bestFit="1" customWidth="1"/>
    <col min="2088" max="2088" width="11.7109375" bestFit="1" customWidth="1"/>
    <col min="2089" max="2089" width="9.7109375" customWidth="1"/>
    <col min="2090" max="2090" width="9.140625" customWidth="1"/>
    <col min="2091" max="2091" width="13.85546875" bestFit="1" customWidth="1"/>
    <col min="2095" max="2095" width="3" customWidth="1"/>
    <col min="2096" max="2096" width="7" customWidth="1"/>
    <col min="2097" max="2097" width="38.5703125" customWidth="1"/>
    <col min="2098" max="2100" width="11.28515625" customWidth="1"/>
    <col min="2101" max="2101" width="11.85546875" customWidth="1"/>
    <col min="2102" max="2102" width="12.85546875" bestFit="1" customWidth="1"/>
    <col min="2103" max="2103" width="13.5703125" bestFit="1" customWidth="1"/>
    <col min="2104" max="2104" width="11.7109375" bestFit="1" customWidth="1"/>
    <col min="2105" max="2105" width="9.7109375" customWidth="1"/>
    <col min="2106" max="2106" width="9.140625" customWidth="1"/>
    <col min="2107" max="2107" width="13.85546875" bestFit="1" customWidth="1"/>
    <col min="2111" max="2111" width="3" customWidth="1"/>
    <col min="2112" max="2112" width="7" customWidth="1"/>
    <col min="2113" max="2113" width="38.5703125" customWidth="1"/>
    <col min="2114" max="2116" width="11.28515625" customWidth="1"/>
    <col min="2117" max="2117" width="11.85546875" customWidth="1"/>
    <col min="2118" max="2118" width="12.85546875" bestFit="1" customWidth="1"/>
    <col min="2119" max="2119" width="13.5703125" bestFit="1" customWidth="1"/>
    <col min="2120" max="2120" width="11.7109375" bestFit="1" customWidth="1"/>
    <col min="2121" max="2121" width="9.7109375" customWidth="1"/>
    <col min="2122" max="2122" width="9.140625" customWidth="1"/>
    <col min="2123" max="2123" width="13.85546875" bestFit="1" customWidth="1"/>
    <col min="2127" max="2127" width="3" customWidth="1"/>
    <col min="2128" max="2128" width="7" customWidth="1"/>
    <col min="2129" max="2129" width="38.5703125" customWidth="1"/>
    <col min="2130" max="2132" width="11.28515625" customWidth="1"/>
    <col min="2133" max="2133" width="11.85546875" customWidth="1"/>
    <col min="2134" max="2134" width="12.85546875" bestFit="1" customWidth="1"/>
    <col min="2135" max="2135" width="13.5703125" bestFit="1" customWidth="1"/>
    <col min="2136" max="2136" width="11.7109375" bestFit="1" customWidth="1"/>
    <col min="2137" max="2137" width="9.7109375" customWidth="1"/>
    <col min="2138" max="2138" width="9.140625" customWidth="1"/>
    <col min="2139" max="2139" width="13.85546875" bestFit="1" customWidth="1"/>
    <col min="2143" max="2143" width="3" customWidth="1"/>
    <col min="2144" max="2144" width="7" customWidth="1"/>
    <col min="2145" max="2145" width="38.5703125" customWidth="1"/>
    <col min="2146" max="2148" width="11.28515625" customWidth="1"/>
    <col min="2149" max="2149" width="11.85546875" customWidth="1"/>
    <col min="2150" max="2150" width="12.85546875" bestFit="1" customWidth="1"/>
    <col min="2151" max="2151" width="13.5703125" bestFit="1" customWidth="1"/>
    <col min="2152" max="2152" width="11.7109375" bestFit="1" customWidth="1"/>
    <col min="2153" max="2153" width="9.7109375" customWidth="1"/>
    <col min="2154" max="2154" width="9.140625" customWidth="1"/>
    <col min="2155" max="2155" width="13.85546875" bestFit="1" customWidth="1"/>
    <col min="2159" max="2159" width="3" customWidth="1"/>
    <col min="2160" max="2160" width="7" customWidth="1"/>
    <col min="2161" max="2161" width="38.5703125" customWidth="1"/>
    <col min="2162" max="2164" width="11.28515625" customWidth="1"/>
    <col min="2165" max="2165" width="11.85546875" customWidth="1"/>
    <col min="2166" max="2166" width="12.85546875" bestFit="1" customWidth="1"/>
    <col min="2167" max="2167" width="13.5703125" bestFit="1" customWidth="1"/>
    <col min="2168" max="2168" width="11.7109375" bestFit="1" customWidth="1"/>
    <col min="2169" max="2169" width="9.7109375" customWidth="1"/>
    <col min="2170" max="2170" width="9.140625" customWidth="1"/>
    <col min="2171" max="2171" width="13.85546875" bestFit="1" customWidth="1"/>
    <col min="2175" max="2175" width="3" customWidth="1"/>
    <col min="2176" max="2176" width="7" customWidth="1"/>
    <col min="2177" max="2177" width="38.5703125" customWidth="1"/>
    <col min="2178" max="2180" width="11.28515625" customWidth="1"/>
    <col min="2181" max="2181" width="11.85546875" customWidth="1"/>
    <col min="2182" max="2182" width="12.85546875" bestFit="1" customWidth="1"/>
    <col min="2183" max="2183" width="13.5703125" bestFit="1" customWidth="1"/>
    <col min="2184" max="2184" width="11.7109375" bestFit="1" customWidth="1"/>
    <col min="2185" max="2185" width="9.7109375" customWidth="1"/>
    <col min="2186" max="2186" width="9.140625" customWidth="1"/>
    <col min="2187" max="2187" width="13.85546875" bestFit="1" customWidth="1"/>
    <col min="2191" max="2191" width="3" customWidth="1"/>
    <col min="2192" max="2192" width="7" customWidth="1"/>
    <col min="2193" max="2193" width="38.5703125" customWidth="1"/>
    <col min="2194" max="2196" width="11.28515625" customWidth="1"/>
    <col min="2197" max="2197" width="11.85546875" customWidth="1"/>
    <col min="2198" max="2198" width="12.85546875" bestFit="1" customWidth="1"/>
    <col min="2199" max="2199" width="13.5703125" bestFit="1" customWidth="1"/>
    <col min="2200" max="2200" width="11.7109375" bestFit="1" customWidth="1"/>
    <col min="2201" max="2201" width="9.7109375" customWidth="1"/>
    <col min="2202" max="2202" width="9.140625" customWidth="1"/>
    <col min="2203" max="2203" width="13.85546875" bestFit="1" customWidth="1"/>
    <col min="2207" max="2207" width="3" customWidth="1"/>
    <col min="2208" max="2208" width="7" customWidth="1"/>
    <col min="2209" max="2209" width="38.5703125" customWidth="1"/>
    <col min="2210" max="2212" width="11.28515625" customWidth="1"/>
    <col min="2213" max="2213" width="11.85546875" customWidth="1"/>
    <col min="2214" max="2214" width="12.85546875" bestFit="1" customWidth="1"/>
    <col min="2215" max="2215" width="13.5703125" bestFit="1" customWidth="1"/>
    <col min="2216" max="2216" width="11.7109375" bestFit="1" customWidth="1"/>
    <col min="2217" max="2217" width="9.7109375" customWidth="1"/>
    <col min="2218" max="2218" width="9.140625" customWidth="1"/>
    <col min="2219" max="2219" width="13.85546875" bestFit="1" customWidth="1"/>
    <col min="2223" max="2223" width="3" customWidth="1"/>
    <col min="2224" max="2224" width="7" customWidth="1"/>
    <col min="2225" max="2225" width="38.5703125" customWidth="1"/>
    <col min="2226" max="2228" width="11.28515625" customWidth="1"/>
    <col min="2229" max="2229" width="11.85546875" customWidth="1"/>
    <col min="2230" max="2230" width="12.85546875" bestFit="1" customWidth="1"/>
    <col min="2231" max="2231" width="13.5703125" bestFit="1" customWidth="1"/>
    <col min="2232" max="2232" width="11.7109375" bestFit="1" customWidth="1"/>
    <col min="2233" max="2233" width="9.7109375" customWidth="1"/>
    <col min="2234" max="2234" width="9.140625" customWidth="1"/>
    <col min="2235" max="2235" width="13.85546875" bestFit="1" customWidth="1"/>
    <col min="2239" max="2239" width="3" customWidth="1"/>
    <col min="2240" max="2240" width="7" customWidth="1"/>
    <col min="2241" max="2241" width="38.5703125" customWidth="1"/>
    <col min="2242" max="2244" width="11.28515625" customWidth="1"/>
    <col min="2245" max="2245" width="11.85546875" customWidth="1"/>
    <col min="2246" max="2246" width="12.85546875" bestFit="1" customWidth="1"/>
    <col min="2247" max="2247" width="13.5703125" bestFit="1" customWidth="1"/>
    <col min="2248" max="2248" width="11.7109375" bestFit="1" customWidth="1"/>
    <col min="2249" max="2249" width="9.7109375" customWidth="1"/>
    <col min="2250" max="2250" width="9.140625" customWidth="1"/>
    <col min="2251" max="2251" width="13.85546875" bestFit="1" customWidth="1"/>
    <col min="2255" max="2255" width="3" customWidth="1"/>
    <col min="2256" max="2256" width="7" customWidth="1"/>
    <col min="2257" max="2257" width="38.5703125" customWidth="1"/>
    <col min="2258" max="2260" width="11.28515625" customWidth="1"/>
    <col min="2261" max="2261" width="11.85546875" customWidth="1"/>
    <col min="2262" max="2262" width="12.85546875" bestFit="1" customWidth="1"/>
    <col min="2263" max="2263" width="13.5703125" bestFit="1" customWidth="1"/>
    <col min="2264" max="2264" width="11.7109375" bestFit="1" customWidth="1"/>
    <col min="2265" max="2265" width="9.7109375" customWidth="1"/>
    <col min="2266" max="2266" width="9.140625" customWidth="1"/>
    <col min="2267" max="2267" width="13.85546875" bestFit="1" customWidth="1"/>
    <col min="2271" max="2271" width="3" customWidth="1"/>
    <col min="2272" max="2272" width="7" customWidth="1"/>
    <col min="2273" max="2273" width="38.5703125" customWidth="1"/>
    <col min="2274" max="2276" width="11.28515625" customWidth="1"/>
    <col min="2277" max="2277" width="11.85546875" customWidth="1"/>
    <col min="2278" max="2278" width="12.85546875" bestFit="1" customWidth="1"/>
    <col min="2279" max="2279" width="13.5703125" bestFit="1" customWidth="1"/>
    <col min="2280" max="2280" width="11.7109375" bestFit="1" customWidth="1"/>
    <col min="2281" max="2281" width="9.7109375" customWidth="1"/>
    <col min="2282" max="2282" width="9.140625" customWidth="1"/>
    <col min="2283" max="2283" width="13.85546875" bestFit="1" customWidth="1"/>
    <col min="2287" max="2287" width="3" customWidth="1"/>
    <col min="2288" max="2288" width="7" customWidth="1"/>
    <col min="2289" max="2289" width="38.5703125" customWidth="1"/>
    <col min="2290" max="2292" width="11.28515625" customWidth="1"/>
    <col min="2293" max="2293" width="11.85546875" customWidth="1"/>
    <col min="2294" max="2294" width="12.85546875" bestFit="1" customWidth="1"/>
    <col min="2295" max="2295" width="13.5703125" bestFit="1" customWidth="1"/>
    <col min="2296" max="2296" width="11.7109375" bestFit="1" customWidth="1"/>
    <col min="2297" max="2297" width="9.7109375" customWidth="1"/>
    <col min="2298" max="2298" width="9.140625" customWidth="1"/>
    <col min="2299" max="2299" width="13.85546875" bestFit="1" customWidth="1"/>
    <col min="2303" max="2303" width="3" customWidth="1"/>
    <col min="2304" max="2304" width="7" customWidth="1"/>
    <col min="2305" max="2305" width="38.5703125" customWidth="1"/>
    <col min="2306" max="2308" width="11.28515625" customWidth="1"/>
    <col min="2309" max="2309" width="11.85546875" customWidth="1"/>
    <col min="2310" max="2310" width="12.85546875" bestFit="1" customWidth="1"/>
    <col min="2311" max="2311" width="13.5703125" bestFit="1" customWidth="1"/>
    <col min="2312" max="2312" width="11.7109375" bestFit="1" customWidth="1"/>
    <col min="2313" max="2313" width="9.7109375" customWidth="1"/>
    <col min="2314" max="2314" width="9.140625" customWidth="1"/>
    <col min="2315" max="2315" width="13.85546875" bestFit="1" customWidth="1"/>
    <col min="2319" max="2319" width="3" customWidth="1"/>
    <col min="2320" max="2320" width="7" customWidth="1"/>
    <col min="2321" max="2321" width="38.5703125" customWidth="1"/>
    <col min="2322" max="2324" width="11.28515625" customWidth="1"/>
    <col min="2325" max="2325" width="11.85546875" customWidth="1"/>
    <col min="2326" max="2326" width="12.85546875" bestFit="1" customWidth="1"/>
    <col min="2327" max="2327" width="13.5703125" bestFit="1" customWidth="1"/>
    <col min="2328" max="2328" width="11.7109375" bestFit="1" customWidth="1"/>
    <col min="2329" max="2329" width="9.7109375" customWidth="1"/>
    <col min="2330" max="2330" width="9.140625" customWidth="1"/>
    <col min="2331" max="2331" width="13.85546875" bestFit="1" customWidth="1"/>
    <col min="2335" max="2335" width="3" customWidth="1"/>
    <col min="2336" max="2336" width="7" customWidth="1"/>
    <col min="2337" max="2337" width="38.5703125" customWidth="1"/>
    <col min="2338" max="2340" width="11.28515625" customWidth="1"/>
    <col min="2341" max="2341" width="11.85546875" customWidth="1"/>
    <col min="2342" max="2342" width="12.85546875" bestFit="1" customWidth="1"/>
    <col min="2343" max="2343" width="13.5703125" bestFit="1" customWidth="1"/>
    <col min="2344" max="2344" width="11.7109375" bestFit="1" customWidth="1"/>
    <col min="2345" max="2345" width="9.7109375" customWidth="1"/>
    <col min="2346" max="2346" width="9.140625" customWidth="1"/>
    <col min="2347" max="2347" width="13.85546875" bestFit="1" customWidth="1"/>
    <col min="2351" max="2351" width="3" customWidth="1"/>
    <col min="2352" max="2352" width="7" customWidth="1"/>
    <col min="2353" max="2353" width="38.5703125" customWidth="1"/>
    <col min="2354" max="2356" width="11.28515625" customWidth="1"/>
    <col min="2357" max="2357" width="11.85546875" customWidth="1"/>
    <col min="2358" max="2358" width="12.85546875" bestFit="1" customWidth="1"/>
    <col min="2359" max="2359" width="13.5703125" bestFit="1" customWidth="1"/>
    <col min="2360" max="2360" width="11.7109375" bestFit="1" customWidth="1"/>
    <col min="2361" max="2361" width="9.7109375" customWidth="1"/>
    <col min="2362" max="2362" width="9.140625" customWidth="1"/>
    <col min="2363" max="2363" width="13.85546875" bestFit="1" customWidth="1"/>
    <col min="2367" max="2367" width="3" customWidth="1"/>
    <col min="2368" max="2368" width="7" customWidth="1"/>
    <col min="2369" max="2369" width="38.5703125" customWidth="1"/>
    <col min="2370" max="2372" width="11.28515625" customWidth="1"/>
    <col min="2373" max="2373" width="11.85546875" customWidth="1"/>
    <col min="2374" max="2374" width="12.85546875" bestFit="1" customWidth="1"/>
    <col min="2375" max="2375" width="13.5703125" bestFit="1" customWidth="1"/>
    <col min="2376" max="2376" width="11.7109375" bestFit="1" customWidth="1"/>
    <col min="2377" max="2377" width="9.7109375" customWidth="1"/>
    <col min="2378" max="2378" width="9.140625" customWidth="1"/>
    <col min="2379" max="2379" width="13.85546875" bestFit="1" customWidth="1"/>
    <col min="2383" max="2383" width="3" customWidth="1"/>
    <col min="2384" max="2384" width="7" customWidth="1"/>
    <col min="2385" max="2385" width="38.5703125" customWidth="1"/>
    <col min="2386" max="2388" width="11.28515625" customWidth="1"/>
    <col min="2389" max="2389" width="11.85546875" customWidth="1"/>
    <col min="2390" max="2390" width="12.85546875" bestFit="1" customWidth="1"/>
    <col min="2391" max="2391" width="13.5703125" bestFit="1" customWidth="1"/>
    <col min="2392" max="2392" width="11.7109375" bestFit="1" customWidth="1"/>
    <col min="2393" max="2393" width="9.7109375" customWidth="1"/>
    <col min="2394" max="2394" width="9.140625" customWidth="1"/>
    <col min="2395" max="2395" width="13.85546875" bestFit="1" customWidth="1"/>
    <col min="2399" max="2399" width="3" customWidth="1"/>
    <col min="2400" max="2400" width="7" customWidth="1"/>
    <col min="2401" max="2401" width="38.5703125" customWidth="1"/>
    <col min="2402" max="2404" width="11.28515625" customWidth="1"/>
    <col min="2405" max="2405" width="11.85546875" customWidth="1"/>
    <col min="2406" max="2406" width="12.85546875" bestFit="1" customWidth="1"/>
    <col min="2407" max="2407" width="13.5703125" bestFit="1" customWidth="1"/>
    <col min="2408" max="2408" width="11.7109375" bestFit="1" customWidth="1"/>
    <col min="2409" max="2409" width="9.7109375" customWidth="1"/>
    <col min="2410" max="2410" width="9.140625" customWidth="1"/>
    <col min="2411" max="2411" width="13.85546875" bestFit="1" customWidth="1"/>
    <col min="2415" max="2415" width="3" customWidth="1"/>
    <col min="2416" max="2416" width="7" customWidth="1"/>
    <col min="2417" max="2417" width="38.5703125" customWidth="1"/>
    <col min="2418" max="2420" width="11.28515625" customWidth="1"/>
    <col min="2421" max="2421" width="11.85546875" customWidth="1"/>
    <col min="2422" max="2422" width="12.85546875" bestFit="1" customWidth="1"/>
    <col min="2423" max="2423" width="13.5703125" bestFit="1" customWidth="1"/>
    <col min="2424" max="2424" width="11.7109375" bestFit="1" customWidth="1"/>
    <col min="2425" max="2425" width="9.7109375" customWidth="1"/>
    <col min="2426" max="2426" width="9.140625" customWidth="1"/>
    <col min="2427" max="2427" width="13.85546875" bestFit="1" customWidth="1"/>
    <col min="2431" max="2431" width="3" customWidth="1"/>
    <col min="2432" max="2432" width="7" customWidth="1"/>
    <col min="2433" max="2433" width="38.5703125" customWidth="1"/>
    <col min="2434" max="2436" width="11.28515625" customWidth="1"/>
    <col min="2437" max="2437" width="11.85546875" customWidth="1"/>
    <col min="2438" max="2438" width="12.85546875" bestFit="1" customWidth="1"/>
    <col min="2439" max="2439" width="13.5703125" bestFit="1" customWidth="1"/>
    <col min="2440" max="2440" width="11.7109375" bestFit="1" customWidth="1"/>
    <col min="2441" max="2441" width="9.7109375" customWidth="1"/>
    <col min="2442" max="2442" width="9.140625" customWidth="1"/>
    <col min="2443" max="2443" width="13.85546875" bestFit="1" customWidth="1"/>
    <col min="2447" max="2447" width="3" customWidth="1"/>
    <col min="2448" max="2448" width="7" customWidth="1"/>
    <col min="2449" max="2449" width="38.5703125" customWidth="1"/>
    <col min="2450" max="2452" width="11.28515625" customWidth="1"/>
    <col min="2453" max="2453" width="11.85546875" customWidth="1"/>
    <col min="2454" max="2454" width="12.85546875" bestFit="1" customWidth="1"/>
    <col min="2455" max="2455" width="13.5703125" bestFit="1" customWidth="1"/>
    <col min="2456" max="2456" width="11.7109375" bestFit="1" customWidth="1"/>
    <col min="2457" max="2457" width="9.7109375" customWidth="1"/>
    <col min="2458" max="2458" width="9.140625" customWidth="1"/>
    <col min="2459" max="2459" width="13.85546875" bestFit="1" customWidth="1"/>
    <col min="2463" max="2463" width="3" customWidth="1"/>
    <col min="2464" max="2464" width="7" customWidth="1"/>
    <col min="2465" max="2465" width="38.5703125" customWidth="1"/>
    <col min="2466" max="2468" width="11.28515625" customWidth="1"/>
    <col min="2469" max="2469" width="11.85546875" customWidth="1"/>
    <col min="2470" max="2470" width="12.85546875" bestFit="1" customWidth="1"/>
    <col min="2471" max="2471" width="13.5703125" bestFit="1" customWidth="1"/>
    <col min="2472" max="2472" width="11.7109375" bestFit="1" customWidth="1"/>
    <col min="2473" max="2473" width="9.7109375" customWidth="1"/>
    <col min="2474" max="2474" width="9.140625" customWidth="1"/>
    <col min="2475" max="2475" width="13.85546875" bestFit="1" customWidth="1"/>
    <col min="2479" max="2479" width="3" customWidth="1"/>
    <col min="2480" max="2480" width="7" customWidth="1"/>
    <col min="2481" max="2481" width="38.5703125" customWidth="1"/>
    <col min="2482" max="2484" width="11.28515625" customWidth="1"/>
    <col min="2485" max="2485" width="11.85546875" customWidth="1"/>
    <col min="2486" max="2486" width="12.85546875" bestFit="1" customWidth="1"/>
    <col min="2487" max="2487" width="13.5703125" bestFit="1" customWidth="1"/>
    <col min="2488" max="2488" width="11.7109375" bestFit="1" customWidth="1"/>
    <col min="2489" max="2489" width="9.7109375" customWidth="1"/>
    <col min="2490" max="2490" width="9.140625" customWidth="1"/>
    <col min="2491" max="2491" width="13.85546875" bestFit="1" customWidth="1"/>
    <col min="2495" max="2495" width="3" customWidth="1"/>
    <col min="2496" max="2496" width="7" customWidth="1"/>
    <col min="2497" max="2497" width="38.5703125" customWidth="1"/>
    <col min="2498" max="2500" width="11.28515625" customWidth="1"/>
    <col min="2501" max="2501" width="11.85546875" customWidth="1"/>
    <col min="2502" max="2502" width="12.85546875" bestFit="1" customWidth="1"/>
    <col min="2503" max="2503" width="13.5703125" bestFit="1" customWidth="1"/>
    <col min="2504" max="2504" width="11.7109375" bestFit="1" customWidth="1"/>
    <col min="2505" max="2505" width="9.7109375" customWidth="1"/>
    <col min="2506" max="2506" width="9.140625" customWidth="1"/>
    <col min="2507" max="2507" width="13.85546875" bestFit="1" customWidth="1"/>
    <col min="2511" max="2511" width="3" customWidth="1"/>
    <col min="2512" max="2512" width="7" customWidth="1"/>
    <col min="2513" max="2513" width="38.5703125" customWidth="1"/>
    <col min="2514" max="2516" width="11.28515625" customWidth="1"/>
    <col min="2517" max="2517" width="11.85546875" customWidth="1"/>
    <col min="2518" max="2518" width="12.85546875" bestFit="1" customWidth="1"/>
    <col min="2519" max="2519" width="13.5703125" bestFit="1" customWidth="1"/>
    <col min="2520" max="2520" width="11.7109375" bestFit="1" customWidth="1"/>
    <col min="2521" max="2521" width="9.7109375" customWidth="1"/>
    <col min="2522" max="2522" width="9.140625" customWidth="1"/>
    <col min="2523" max="2523" width="13.85546875" bestFit="1" customWidth="1"/>
    <col min="2527" max="2527" width="3" customWidth="1"/>
    <col min="2528" max="2528" width="7" customWidth="1"/>
    <col min="2529" max="2529" width="38.5703125" customWidth="1"/>
    <col min="2530" max="2532" width="11.28515625" customWidth="1"/>
    <col min="2533" max="2533" width="11.85546875" customWidth="1"/>
    <col min="2534" max="2534" width="12.85546875" bestFit="1" customWidth="1"/>
    <col min="2535" max="2535" width="13.5703125" bestFit="1" customWidth="1"/>
    <col min="2536" max="2536" width="11.7109375" bestFit="1" customWidth="1"/>
    <col min="2537" max="2537" width="9.7109375" customWidth="1"/>
    <col min="2538" max="2538" width="9.140625" customWidth="1"/>
    <col min="2539" max="2539" width="13.85546875" bestFit="1" customWidth="1"/>
    <col min="2543" max="2543" width="3" customWidth="1"/>
    <col min="2544" max="2544" width="7" customWidth="1"/>
    <col min="2545" max="2545" width="38.5703125" customWidth="1"/>
    <col min="2546" max="2548" width="11.28515625" customWidth="1"/>
    <col min="2549" max="2549" width="11.85546875" customWidth="1"/>
    <col min="2550" max="2550" width="12.85546875" bestFit="1" customWidth="1"/>
    <col min="2551" max="2551" width="13.5703125" bestFit="1" customWidth="1"/>
    <col min="2552" max="2552" width="11.7109375" bestFit="1" customWidth="1"/>
    <col min="2553" max="2553" width="9.7109375" customWidth="1"/>
    <col min="2554" max="2554" width="9.140625" customWidth="1"/>
    <col min="2555" max="2555" width="13.85546875" bestFit="1" customWidth="1"/>
    <col min="2559" max="2559" width="3" customWidth="1"/>
    <col min="2560" max="2560" width="7" customWidth="1"/>
    <col min="2561" max="2561" width="38.5703125" customWidth="1"/>
    <col min="2562" max="2564" width="11.28515625" customWidth="1"/>
    <col min="2565" max="2565" width="11.85546875" customWidth="1"/>
    <col min="2566" max="2566" width="12.85546875" bestFit="1" customWidth="1"/>
    <col min="2567" max="2567" width="13.5703125" bestFit="1" customWidth="1"/>
    <col min="2568" max="2568" width="11.7109375" bestFit="1" customWidth="1"/>
    <col min="2569" max="2569" width="9.7109375" customWidth="1"/>
    <col min="2570" max="2570" width="9.140625" customWidth="1"/>
    <col min="2571" max="2571" width="13.85546875" bestFit="1" customWidth="1"/>
    <col min="2575" max="2575" width="3" customWidth="1"/>
    <col min="2576" max="2576" width="7" customWidth="1"/>
    <col min="2577" max="2577" width="38.5703125" customWidth="1"/>
    <col min="2578" max="2580" width="11.28515625" customWidth="1"/>
    <col min="2581" max="2581" width="11.85546875" customWidth="1"/>
    <col min="2582" max="2582" width="12.85546875" bestFit="1" customWidth="1"/>
    <col min="2583" max="2583" width="13.5703125" bestFit="1" customWidth="1"/>
    <col min="2584" max="2584" width="11.7109375" bestFit="1" customWidth="1"/>
    <col min="2585" max="2585" width="9.7109375" customWidth="1"/>
    <col min="2586" max="2586" width="9.140625" customWidth="1"/>
    <col min="2587" max="2587" width="13.85546875" bestFit="1" customWidth="1"/>
    <col min="2591" max="2591" width="3" customWidth="1"/>
    <col min="2592" max="2592" width="7" customWidth="1"/>
    <col min="2593" max="2593" width="38.5703125" customWidth="1"/>
    <col min="2594" max="2596" width="11.28515625" customWidth="1"/>
    <col min="2597" max="2597" width="11.85546875" customWidth="1"/>
    <col min="2598" max="2598" width="12.85546875" bestFit="1" customWidth="1"/>
    <col min="2599" max="2599" width="13.5703125" bestFit="1" customWidth="1"/>
    <col min="2600" max="2600" width="11.7109375" bestFit="1" customWidth="1"/>
    <col min="2601" max="2601" width="9.7109375" customWidth="1"/>
    <col min="2602" max="2602" width="9.140625" customWidth="1"/>
    <col min="2603" max="2603" width="13.85546875" bestFit="1" customWidth="1"/>
    <col min="2607" max="2607" width="3" customWidth="1"/>
    <col min="2608" max="2608" width="7" customWidth="1"/>
    <col min="2609" max="2609" width="38.5703125" customWidth="1"/>
    <col min="2610" max="2612" width="11.28515625" customWidth="1"/>
    <col min="2613" max="2613" width="11.85546875" customWidth="1"/>
    <col min="2614" max="2614" width="12.85546875" bestFit="1" customWidth="1"/>
    <col min="2615" max="2615" width="13.5703125" bestFit="1" customWidth="1"/>
    <col min="2616" max="2616" width="11.7109375" bestFit="1" customWidth="1"/>
    <col min="2617" max="2617" width="9.7109375" customWidth="1"/>
    <col min="2618" max="2618" width="9.140625" customWidth="1"/>
    <col min="2619" max="2619" width="13.85546875" bestFit="1" customWidth="1"/>
    <col min="2623" max="2623" width="3" customWidth="1"/>
    <col min="2624" max="2624" width="7" customWidth="1"/>
    <col min="2625" max="2625" width="38.5703125" customWidth="1"/>
    <col min="2626" max="2628" width="11.28515625" customWidth="1"/>
    <col min="2629" max="2629" width="11.85546875" customWidth="1"/>
    <col min="2630" max="2630" width="12.85546875" bestFit="1" customWidth="1"/>
    <col min="2631" max="2631" width="13.5703125" bestFit="1" customWidth="1"/>
    <col min="2632" max="2632" width="11.7109375" bestFit="1" customWidth="1"/>
    <col min="2633" max="2633" width="9.7109375" customWidth="1"/>
    <col min="2634" max="2634" width="9.140625" customWidth="1"/>
    <col min="2635" max="2635" width="13.85546875" bestFit="1" customWidth="1"/>
    <col min="2639" max="2639" width="3" customWidth="1"/>
    <col min="2640" max="2640" width="7" customWidth="1"/>
    <col min="2641" max="2641" width="38.5703125" customWidth="1"/>
    <col min="2642" max="2644" width="11.28515625" customWidth="1"/>
    <col min="2645" max="2645" width="11.85546875" customWidth="1"/>
    <col min="2646" max="2646" width="12.85546875" bestFit="1" customWidth="1"/>
    <col min="2647" max="2647" width="13.5703125" bestFit="1" customWidth="1"/>
    <col min="2648" max="2648" width="11.7109375" bestFit="1" customWidth="1"/>
    <col min="2649" max="2649" width="9.7109375" customWidth="1"/>
    <col min="2650" max="2650" width="9.140625" customWidth="1"/>
    <col min="2651" max="2651" width="13.85546875" bestFit="1" customWidth="1"/>
    <col min="2655" max="2655" width="3" customWidth="1"/>
    <col min="2656" max="2656" width="7" customWidth="1"/>
    <col min="2657" max="2657" width="38.5703125" customWidth="1"/>
    <col min="2658" max="2660" width="11.28515625" customWidth="1"/>
    <col min="2661" max="2661" width="11.85546875" customWidth="1"/>
    <col min="2662" max="2662" width="12.85546875" bestFit="1" customWidth="1"/>
    <col min="2663" max="2663" width="13.5703125" bestFit="1" customWidth="1"/>
    <col min="2664" max="2664" width="11.7109375" bestFit="1" customWidth="1"/>
    <col min="2665" max="2665" width="9.7109375" customWidth="1"/>
    <col min="2666" max="2666" width="9.140625" customWidth="1"/>
    <col min="2667" max="2667" width="13.85546875" bestFit="1" customWidth="1"/>
    <col min="2671" max="2671" width="3" customWidth="1"/>
    <col min="2672" max="2672" width="7" customWidth="1"/>
    <col min="2673" max="2673" width="38.5703125" customWidth="1"/>
    <col min="2674" max="2676" width="11.28515625" customWidth="1"/>
    <col min="2677" max="2677" width="11.85546875" customWidth="1"/>
    <col min="2678" max="2678" width="12.85546875" bestFit="1" customWidth="1"/>
    <col min="2679" max="2679" width="13.5703125" bestFit="1" customWidth="1"/>
    <col min="2680" max="2680" width="11.7109375" bestFit="1" customWidth="1"/>
    <col min="2681" max="2681" width="9.7109375" customWidth="1"/>
    <col min="2682" max="2682" width="9.140625" customWidth="1"/>
    <col min="2683" max="2683" width="13.85546875" bestFit="1" customWidth="1"/>
    <col min="2687" max="2687" width="3" customWidth="1"/>
    <col min="2688" max="2688" width="7" customWidth="1"/>
    <col min="2689" max="2689" width="38.5703125" customWidth="1"/>
    <col min="2690" max="2692" width="11.28515625" customWidth="1"/>
    <col min="2693" max="2693" width="11.85546875" customWidth="1"/>
    <col min="2694" max="2694" width="12.85546875" bestFit="1" customWidth="1"/>
    <col min="2695" max="2695" width="13.5703125" bestFit="1" customWidth="1"/>
    <col min="2696" max="2696" width="11.7109375" bestFit="1" customWidth="1"/>
    <col min="2697" max="2697" width="9.7109375" customWidth="1"/>
    <col min="2698" max="2698" width="9.140625" customWidth="1"/>
    <col min="2699" max="2699" width="13.85546875" bestFit="1" customWidth="1"/>
    <col min="2703" max="2703" width="3" customWidth="1"/>
    <col min="2704" max="2704" width="7" customWidth="1"/>
    <col min="2705" max="2705" width="38.5703125" customWidth="1"/>
    <col min="2706" max="2708" width="11.28515625" customWidth="1"/>
    <col min="2709" max="2709" width="11.85546875" customWidth="1"/>
    <col min="2710" max="2710" width="12.85546875" bestFit="1" customWidth="1"/>
    <col min="2711" max="2711" width="13.5703125" bestFit="1" customWidth="1"/>
    <col min="2712" max="2712" width="11.7109375" bestFit="1" customWidth="1"/>
    <col min="2713" max="2713" width="9.7109375" customWidth="1"/>
    <col min="2714" max="2714" width="9.140625" customWidth="1"/>
    <col min="2715" max="2715" width="13.85546875" bestFit="1" customWidth="1"/>
    <col min="2719" max="2719" width="3" customWidth="1"/>
    <col min="2720" max="2720" width="7" customWidth="1"/>
    <col min="2721" max="2721" width="38.5703125" customWidth="1"/>
    <col min="2722" max="2724" width="11.28515625" customWidth="1"/>
    <col min="2725" max="2725" width="11.85546875" customWidth="1"/>
    <col min="2726" max="2726" width="12.85546875" bestFit="1" customWidth="1"/>
    <col min="2727" max="2727" width="13.5703125" bestFit="1" customWidth="1"/>
    <col min="2728" max="2728" width="11.7109375" bestFit="1" customWidth="1"/>
    <col min="2729" max="2729" width="9.7109375" customWidth="1"/>
    <col min="2730" max="2730" width="9.140625" customWidth="1"/>
    <col min="2731" max="2731" width="13.85546875" bestFit="1" customWidth="1"/>
    <col min="2735" max="2735" width="3" customWidth="1"/>
    <col min="2736" max="2736" width="7" customWidth="1"/>
    <col min="2737" max="2737" width="38.5703125" customWidth="1"/>
    <col min="2738" max="2740" width="11.28515625" customWidth="1"/>
    <col min="2741" max="2741" width="11.85546875" customWidth="1"/>
    <col min="2742" max="2742" width="12.85546875" bestFit="1" customWidth="1"/>
    <col min="2743" max="2743" width="13.5703125" bestFit="1" customWidth="1"/>
    <col min="2744" max="2744" width="11.7109375" bestFit="1" customWidth="1"/>
    <col min="2745" max="2745" width="9.7109375" customWidth="1"/>
    <col min="2746" max="2746" width="9.140625" customWidth="1"/>
    <col min="2747" max="2747" width="13.85546875" bestFit="1" customWidth="1"/>
    <col min="2751" max="2751" width="3" customWidth="1"/>
    <col min="2752" max="2752" width="7" customWidth="1"/>
    <col min="2753" max="2753" width="38.5703125" customWidth="1"/>
    <col min="2754" max="2756" width="11.28515625" customWidth="1"/>
    <col min="2757" max="2757" width="11.85546875" customWidth="1"/>
    <col min="2758" max="2758" width="12.85546875" bestFit="1" customWidth="1"/>
    <col min="2759" max="2759" width="13.5703125" bestFit="1" customWidth="1"/>
    <col min="2760" max="2760" width="11.7109375" bestFit="1" customWidth="1"/>
    <col min="2761" max="2761" width="9.7109375" customWidth="1"/>
    <col min="2762" max="2762" width="9.140625" customWidth="1"/>
    <col min="2763" max="2763" width="13.85546875" bestFit="1" customWidth="1"/>
    <col min="2767" max="2767" width="3" customWidth="1"/>
    <col min="2768" max="2768" width="7" customWidth="1"/>
    <col min="2769" max="2769" width="38.5703125" customWidth="1"/>
    <col min="2770" max="2772" width="11.28515625" customWidth="1"/>
    <col min="2773" max="2773" width="11.85546875" customWidth="1"/>
    <col min="2774" max="2774" width="12.85546875" bestFit="1" customWidth="1"/>
    <col min="2775" max="2775" width="13.5703125" bestFit="1" customWidth="1"/>
    <col min="2776" max="2776" width="11.7109375" bestFit="1" customWidth="1"/>
    <col min="2777" max="2777" width="9.7109375" customWidth="1"/>
    <col min="2778" max="2778" width="9.140625" customWidth="1"/>
    <col min="2779" max="2779" width="13.85546875" bestFit="1" customWidth="1"/>
    <col min="2783" max="2783" width="3" customWidth="1"/>
    <col min="2784" max="2784" width="7" customWidth="1"/>
    <col min="2785" max="2785" width="38.5703125" customWidth="1"/>
    <col min="2786" max="2788" width="11.28515625" customWidth="1"/>
    <col min="2789" max="2789" width="11.85546875" customWidth="1"/>
    <col min="2790" max="2790" width="12.85546875" bestFit="1" customWidth="1"/>
    <col min="2791" max="2791" width="13.5703125" bestFit="1" customWidth="1"/>
    <col min="2792" max="2792" width="11.7109375" bestFit="1" customWidth="1"/>
    <col min="2793" max="2793" width="9.7109375" customWidth="1"/>
    <col min="2794" max="2794" width="9.140625" customWidth="1"/>
    <col min="2795" max="2795" width="13.85546875" bestFit="1" customWidth="1"/>
    <col min="2799" max="2799" width="3" customWidth="1"/>
    <col min="2800" max="2800" width="7" customWidth="1"/>
    <col min="2801" max="2801" width="38.5703125" customWidth="1"/>
    <col min="2802" max="2804" width="11.28515625" customWidth="1"/>
    <col min="2805" max="2805" width="11.85546875" customWidth="1"/>
    <col min="2806" max="2806" width="12.85546875" bestFit="1" customWidth="1"/>
    <col min="2807" max="2807" width="13.5703125" bestFit="1" customWidth="1"/>
    <col min="2808" max="2808" width="11.7109375" bestFit="1" customWidth="1"/>
    <col min="2809" max="2809" width="9.7109375" customWidth="1"/>
    <col min="2810" max="2810" width="9.140625" customWidth="1"/>
    <col min="2811" max="2811" width="13.85546875" bestFit="1" customWidth="1"/>
    <col min="2815" max="2815" width="3" customWidth="1"/>
    <col min="2816" max="2816" width="7" customWidth="1"/>
    <col min="2817" max="2817" width="38.5703125" customWidth="1"/>
    <col min="2818" max="2820" width="11.28515625" customWidth="1"/>
    <col min="2821" max="2821" width="11.85546875" customWidth="1"/>
    <col min="2822" max="2822" width="12.85546875" bestFit="1" customWidth="1"/>
    <col min="2823" max="2823" width="13.5703125" bestFit="1" customWidth="1"/>
    <col min="2824" max="2824" width="11.7109375" bestFit="1" customWidth="1"/>
    <col min="2825" max="2825" width="9.7109375" customWidth="1"/>
    <col min="2826" max="2826" width="9.140625" customWidth="1"/>
    <col min="2827" max="2827" width="13.85546875" bestFit="1" customWidth="1"/>
    <col min="2831" max="2831" width="3" customWidth="1"/>
    <col min="2832" max="2832" width="7" customWidth="1"/>
    <col min="2833" max="2833" width="38.5703125" customWidth="1"/>
    <col min="2834" max="2836" width="11.28515625" customWidth="1"/>
    <col min="2837" max="2837" width="11.85546875" customWidth="1"/>
    <col min="2838" max="2838" width="12.85546875" bestFit="1" customWidth="1"/>
    <col min="2839" max="2839" width="13.5703125" bestFit="1" customWidth="1"/>
    <col min="2840" max="2840" width="11.7109375" bestFit="1" customWidth="1"/>
    <col min="2841" max="2841" width="9.7109375" customWidth="1"/>
    <col min="2842" max="2842" width="9.140625" customWidth="1"/>
    <col min="2843" max="2843" width="13.85546875" bestFit="1" customWidth="1"/>
    <col min="2847" max="2847" width="3" customWidth="1"/>
    <col min="2848" max="2848" width="7" customWidth="1"/>
    <col min="2849" max="2849" width="38.5703125" customWidth="1"/>
    <col min="2850" max="2852" width="11.28515625" customWidth="1"/>
    <col min="2853" max="2853" width="11.85546875" customWidth="1"/>
    <col min="2854" max="2854" width="12.85546875" bestFit="1" customWidth="1"/>
    <col min="2855" max="2855" width="13.5703125" bestFit="1" customWidth="1"/>
    <col min="2856" max="2856" width="11.7109375" bestFit="1" customWidth="1"/>
    <col min="2857" max="2857" width="9.7109375" customWidth="1"/>
    <col min="2858" max="2858" width="9.140625" customWidth="1"/>
    <col min="2859" max="2859" width="13.85546875" bestFit="1" customWidth="1"/>
    <col min="2863" max="2863" width="3" customWidth="1"/>
    <col min="2864" max="2864" width="7" customWidth="1"/>
    <col min="2865" max="2865" width="38.5703125" customWidth="1"/>
    <col min="2866" max="2868" width="11.28515625" customWidth="1"/>
    <col min="2869" max="2869" width="11.85546875" customWidth="1"/>
    <col min="2870" max="2870" width="12.85546875" bestFit="1" customWidth="1"/>
    <col min="2871" max="2871" width="13.5703125" bestFit="1" customWidth="1"/>
    <col min="2872" max="2872" width="11.7109375" bestFit="1" customWidth="1"/>
    <col min="2873" max="2873" width="9.7109375" customWidth="1"/>
    <col min="2874" max="2874" width="9.140625" customWidth="1"/>
    <col min="2875" max="2875" width="13.85546875" bestFit="1" customWidth="1"/>
    <col min="2879" max="2879" width="3" customWidth="1"/>
    <col min="2880" max="2880" width="7" customWidth="1"/>
    <col min="2881" max="2881" width="38.5703125" customWidth="1"/>
    <col min="2882" max="2884" width="11.28515625" customWidth="1"/>
    <col min="2885" max="2885" width="11.85546875" customWidth="1"/>
    <col min="2886" max="2886" width="12.85546875" bestFit="1" customWidth="1"/>
    <col min="2887" max="2887" width="13.5703125" bestFit="1" customWidth="1"/>
    <col min="2888" max="2888" width="11.7109375" bestFit="1" customWidth="1"/>
    <col min="2889" max="2889" width="9.7109375" customWidth="1"/>
    <col min="2890" max="2890" width="9.140625" customWidth="1"/>
    <col min="2891" max="2891" width="13.85546875" bestFit="1" customWidth="1"/>
    <col min="2895" max="2895" width="3" customWidth="1"/>
    <col min="2896" max="2896" width="7" customWidth="1"/>
    <col min="2897" max="2897" width="38.5703125" customWidth="1"/>
    <col min="2898" max="2900" width="11.28515625" customWidth="1"/>
    <col min="2901" max="2901" width="11.85546875" customWidth="1"/>
    <col min="2902" max="2902" width="12.85546875" bestFit="1" customWidth="1"/>
    <col min="2903" max="2903" width="13.5703125" bestFit="1" customWidth="1"/>
    <col min="2904" max="2904" width="11.7109375" bestFit="1" customWidth="1"/>
    <col min="2905" max="2905" width="9.7109375" customWidth="1"/>
    <col min="2906" max="2906" width="9.140625" customWidth="1"/>
    <col min="2907" max="2907" width="13.85546875" bestFit="1" customWidth="1"/>
    <col min="2911" max="2911" width="3" customWidth="1"/>
    <col min="2912" max="2912" width="7" customWidth="1"/>
    <col min="2913" max="2913" width="38.5703125" customWidth="1"/>
    <col min="2914" max="2916" width="11.28515625" customWidth="1"/>
    <col min="2917" max="2917" width="11.85546875" customWidth="1"/>
    <col min="2918" max="2918" width="12.85546875" bestFit="1" customWidth="1"/>
    <col min="2919" max="2919" width="13.5703125" bestFit="1" customWidth="1"/>
    <col min="2920" max="2920" width="11.7109375" bestFit="1" customWidth="1"/>
    <col min="2921" max="2921" width="9.7109375" customWidth="1"/>
    <col min="2922" max="2922" width="9.140625" customWidth="1"/>
    <col min="2923" max="2923" width="13.85546875" bestFit="1" customWidth="1"/>
    <col min="2927" max="2927" width="3" customWidth="1"/>
    <col min="2928" max="2928" width="7" customWidth="1"/>
    <col min="2929" max="2929" width="38.5703125" customWidth="1"/>
    <col min="2930" max="2932" width="11.28515625" customWidth="1"/>
    <col min="2933" max="2933" width="11.85546875" customWidth="1"/>
    <col min="2934" max="2934" width="12.85546875" bestFit="1" customWidth="1"/>
    <col min="2935" max="2935" width="13.5703125" bestFit="1" customWidth="1"/>
    <col min="2936" max="2936" width="11.7109375" bestFit="1" customWidth="1"/>
    <col min="2937" max="2937" width="9.7109375" customWidth="1"/>
    <col min="2938" max="2938" width="9.140625" customWidth="1"/>
    <col min="2939" max="2939" width="13.85546875" bestFit="1" customWidth="1"/>
    <col min="2943" max="2943" width="3" customWidth="1"/>
    <col min="2944" max="2944" width="7" customWidth="1"/>
    <col min="2945" max="2945" width="38.5703125" customWidth="1"/>
    <col min="2946" max="2948" width="11.28515625" customWidth="1"/>
    <col min="2949" max="2949" width="11.85546875" customWidth="1"/>
    <col min="2950" max="2950" width="12.85546875" bestFit="1" customWidth="1"/>
    <col min="2951" max="2951" width="13.5703125" bestFit="1" customWidth="1"/>
    <col min="2952" max="2952" width="11.7109375" bestFit="1" customWidth="1"/>
    <col min="2953" max="2953" width="9.7109375" customWidth="1"/>
    <col min="2954" max="2954" width="9.140625" customWidth="1"/>
    <col min="2955" max="2955" width="13.85546875" bestFit="1" customWidth="1"/>
    <col min="2959" max="2959" width="3" customWidth="1"/>
    <col min="2960" max="2960" width="7" customWidth="1"/>
    <col min="2961" max="2961" width="38.5703125" customWidth="1"/>
    <col min="2962" max="2964" width="11.28515625" customWidth="1"/>
    <col min="2965" max="2965" width="11.85546875" customWidth="1"/>
    <col min="2966" max="2966" width="12.85546875" bestFit="1" customWidth="1"/>
    <col min="2967" max="2967" width="13.5703125" bestFit="1" customWidth="1"/>
    <col min="2968" max="2968" width="11.7109375" bestFit="1" customWidth="1"/>
    <col min="2969" max="2969" width="9.7109375" customWidth="1"/>
    <col min="2970" max="2970" width="9.140625" customWidth="1"/>
    <col min="2971" max="2971" width="13.85546875" bestFit="1" customWidth="1"/>
    <col min="2975" max="2975" width="3" customWidth="1"/>
    <col min="2976" max="2976" width="7" customWidth="1"/>
    <col min="2977" max="2977" width="38.5703125" customWidth="1"/>
    <col min="2978" max="2980" width="11.28515625" customWidth="1"/>
    <col min="2981" max="2981" width="11.85546875" customWidth="1"/>
    <col min="2982" max="2982" width="12.85546875" bestFit="1" customWidth="1"/>
    <col min="2983" max="2983" width="13.5703125" bestFit="1" customWidth="1"/>
    <col min="2984" max="2984" width="11.7109375" bestFit="1" customWidth="1"/>
    <col min="2985" max="2985" width="9.7109375" customWidth="1"/>
    <col min="2986" max="2986" width="9.140625" customWidth="1"/>
    <col min="2987" max="2987" width="13.85546875" bestFit="1" customWidth="1"/>
    <col min="2991" max="2991" width="3" customWidth="1"/>
    <col min="2992" max="2992" width="7" customWidth="1"/>
    <col min="2993" max="2993" width="38.5703125" customWidth="1"/>
    <col min="2994" max="2996" width="11.28515625" customWidth="1"/>
    <col min="2997" max="2997" width="11.85546875" customWidth="1"/>
    <col min="2998" max="2998" width="12.85546875" bestFit="1" customWidth="1"/>
    <col min="2999" max="2999" width="13.5703125" bestFit="1" customWidth="1"/>
    <col min="3000" max="3000" width="11.7109375" bestFit="1" customWidth="1"/>
    <col min="3001" max="3001" width="9.7109375" customWidth="1"/>
    <col min="3002" max="3002" width="9.140625" customWidth="1"/>
    <col min="3003" max="3003" width="13.85546875" bestFit="1" customWidth="1"/>
    <col min="3007" max="3007" width="3" customWidth="1"/>
    <col min="3008" max="3008" width="7" customWidth="1"/>
    <col min="3009" max="3009" width="38.5703125" customWidth="1"/>
    <col min="3010" max="3012" width="11.28515625" customWidth="1"/>
    <col min="3013" max="3013" width="11.85546875" customWidth="1"/>
    <col min="3014" max="3014" width="12.85546875" bestFit="1" customWidth="1"/>
    <col min="3015" max="3015" width="13.5703125" bestFit="1" customWidth="1"/>
    <col min="3016" max="3016" width="11.7109375" bestFit="1" customWidth="1"/>
    <col min="3017" max="3017" width="9.7109375" customWidth="1"/>
    <col min="3018" max="3018" width="9.140625" customWidth="1"/>
    <col min="3019" max="3019" width="13.85546875" bestFit="1" customWidth="1"/>
    <col min="3023" max="3023" width="3" customWidth="1"/>
    <col min="3024" max="3024" width="7" customWidth="1"/>
    <col min="3025" max="3025" width="38.5703125" customWidth="1"/>
    <col min="3026" max="3028" width="11.28515625" customWidth="1"/>
    <col min="3029" max="3029" width="11.85546875" customWidth="1"/>
    <col min="3030" max="3030" width="12.85546875" bestFit="1" customWidth="1"/>
    <col min="3031" max="3031" width="13.5703125" bestFit="1" customWidth="1"/>
    <col min="3032" max="3032" width="11.7109375" bestFit="1" customWidth="1"/>
    <col min="3033" max="3033" width="9.7109375" customWidth="1"/>
    <col min="3034" max="3034" width="9.140625" customWidth="1"/>
    <col min="3035" max="3035" width="13.85546875" bestFit="1" customWidth="1"/>
    <col min="3039" max="3039" width="3" customWidth="1"/>
    <col min="3040" max="3040" width="7" customWidth="1"/>
    <col min="3041" max="3041" width="38.5703125" customWidth="1"/>
    <col min="3042" max="3044" width="11.28515625" customWidth="1"/>
    <col min="3045" max="3045" width="11.85546875" customWidth="1"/>
    <col min="3046" max="3046" width="12.85546875" bestFit="1" customWidth="1"/>
    <col min="3047" max="3047" width="13.5703125" bestFit="1" customWidth="1"/>
    <col min="3048" max="3048" width="11.7109375" bestFit="1" customWidth="1"/>
    <col min="3049" max="3049" width="9.7109375" customWidth="1"/>
    <col min="3050" max="3050" width="9.140625" customWidth="1"/>
    <col min="3051" max="3051" width="13.85546875" bestFit="1" customWidth="1"/>
    <col min="3055" max="3055" width="3" customWidth="1"/>
    <col min="3056" max="3056" width="7" customWidth="1"/>
    <col min="3057" max="3057" width="38.5703125" customWidth="1"/>
    <col min="3058" max="3060" width="11.28515625" customWidth="1"/>
    <col min="3061" max="3061" width="11.85546875" customWidth="1"/>
    <col min="3062" max="3062" width="12.85546875" bestFit="1" customWidth="1"/>
    <col min="3063" max="3063" width="13.5703125" bestFit="1" customWidth="1"/>
    <col min="3064" max="3064" width="11.7109375" bestFit="1" customWidth="1"/>
    <col min="3065" max="3065" width="9.7109375" customWidth="1"/>
    <col min="3066" max="3066" width="9.140625" customWidth="1"/>
    <col min="3067" max="3067" width="13.85546875" bestFit="1" customWidth="1"/>
    <col min="3071" max="3071" width="3" customWidth="1"/>
    <col min="3072" max="3072" width="7" customWidth="1"/>
    <col min="3073" max="3073" width="38.5703125" customWidth="1"/>
    <col min="3074" max="3076" width="11.28515625" customWidth="1"/>
    <col min="3077" max="3077" width="11.85546875" customWidth="1"/>
    <col min="3078" max="3078" width="12.85546875" bestFit="1" customWidth="1"/>
    <col min="3079" max="3079" width="13.5703125" bestFit="1" customWidth="1"/>
    <col min="3080" max="3080" width="11.7109375" bestFit="1" customWidth="1"/>
    <col min="3081" max="3081" width="9.7109375" customWidth="1"/>
    <col min="3082" max="3082" width="9.140625" customWidth="1"/>
    <col min="3083" max="3083" width="13.85546875" bestFit="1" customWidth="1"/>
    <col min="3087" max="3087" width="3" customWidth="1"/>
    <col min="3088" max="3088" width="7" customWidth="1"/>
    <col min="3089" max="3089" width="38.5703125" customWidth="1"/>
    <col min="3090" max="3092" width="11.28515625" customWidth="1"/>
    <col min="3093" max="3093" width="11.85546875" customWidth="1"/>
    <col min="3094" max="3094" width="12.85546875" bestFit="1" customWidth="1"/>
    <col min="3095" max="3095" width="13.5703125" bestFit="1" customWidth="1"/>
    <col min="3096" max="3096" width="11.7109375" bestFit="1" customWidth="1"/>
    <col min="3097" max="3097" width="9.7109375" customWidth="1"/>
    <col min="3098" max="3098" width="9.140625" customWidth="1"/>
    <col min="3099" max="3099" width="13.85546875" bestFit="1" customWidth="1"/>
    <col min="3103" max="3103" width="3" customWidth="1"/>
    <col min="3104" max="3104" width="7" customWidth="1"/>
    <col min="3105" max="3105" width="38.5703125" customWidth="1"/>
    <col min="3106" max="3108" width="11.28515625" customWidth="1"/>
    <col min="3109" max="3109" width="11.85546875" customWidth="1"/>
    <col min="3110" max="3110" width="12.85546875" bestFit="1" customWidth="1"/>
    <col min="3111" max="3111" width="13.5703125" bestFit="1" customWidth="1"/>
    <col min="3112" max="3112" width="11.7109375" bestFit="1" customWidth="1"/>
    <col min="3113" max="3113" width="9.7109375" customWidth="1"/>
    <col min="3114" max="3114" width="9.140625" customWidth="1"/>
    <col min="3115" max="3115" width="13.85546875" bestFit="1" customWidth="1"/>
    <col min="3119" max="3119" width="3" customWidth="1"/>
    <col min="3120" max="3120" width="7" customWidth="1"/>
    <col min="3121" max="3121" width="38.5703125" customWidth="1"/>
    <col min="3122" max="3124" width="11.28515625" customWidth="1"/>
    <col min="3125" max="3125" width="11.85546875" customWidth="1"/>
    <col min="3126" max="3126" width="12.85546875" bestFit="1" customWidth="1"/>
    <col min="3127" max="3127" width="13.5703125" bestFit="1" customWidth="1"/>
    <col min="3128" max="3128" width="11.7109375" bestFit="1" customWidth="1"/>
    <col min="3129" max="3129" width="9.7109375" customWidth="1"/>
    <col min="3130" max="3130" width="9.140625" customWidth="1"/>
    <col min="3131" max="3131" width="13.85546875" bestFit="1" customWidth="1"/>
    <col min="3135" max="3135" width="3" customWidth="1"/>
    <col min="3136" max="3136" width="7" customWidth="1"/>
    <col min="3137" max="3137" width="38.5703125" customWidth="1"/>
    <col min="3138" max="3140" width="11.28515625" customWidth="1"/>
    <col min="3141" max="3141" width="11.85546875" customWidth="1"/>
    <col min="3142" max="3142" width="12.85546875" bestFit="1" customWidth="1"/>
    <col min="3143" max="3143" width="13.5703125" bestFit="1" customWidth="1"/>
    <col min="3144" max="3144" width="11.7109375" bestFit="1" customWidth="1"/>
    <col min="3145" max="3145" width="9.7109375" customWidth="1"/>
    <col min="3146" max="3146" width="9.140625" customWidth="1"/>
    <col min="3147" max="3147" width="13.85546875" bestFit="1" customWidth="1"/>
    <col min="3151" max="3151" width="3" customWidth="1"/>
    <col min="3152" max="3152" width="7" customWidth="1"/>
    <col min="3153" max="3153" width="38.5703125" customWidth="1"/>
    <col min="3154" max="3156" width="11.28515625" customWidth="1"/>
    <col min="3157" max="3157" width="11.85546875" customWidth="1"/>
    <col min="3158" max="3158" width="12.85546875" bestFit="1" customWidth="1"/>
    <col min="3159" max="3159" width="13.5703125" bestFit="1" customWidth="1"/>
    <col min="3160" max="3160" width="11.7109375" bestFit="1" customWidth="1"/>
    <col min="3161" max="3161" width="9.7109375" customWidth="1"/>
    <col min="3162" max="3162" width="9.140625" customWidth="1"/>
    <col min="3163" max="3163" width="13.85546875" bestFit="1" customWidth="1"/>
    <col min="3167" max="3167" width="3" customWidth="1"/>
    <col min="3168" max="3168" width="7" customWidth="1"/>
    <col min="3169" max="3169" width="38.5703125" customWidth="1"/>
    <col min="3170" max="3172" width="11.28515625" customWidth="1"/>
    <col min="3173" max="3173" width="11.85546875" customWidth="1"/>
    <col min="3174" max="3174" width="12.85546875" bestFit="1" customWidth="1"/>
    <col min="3175" max="3175" width="13.5703125" bestFit="1" customWidth="1"/>
    <col min="3176" max="3176" width="11.7109375" bestFit="1" customWidth="1"/>
    <col min="3177" max="3177" width="9.7109375" customWidth="1"/>
    <col min="3178" max="3178" width="9.140625" customWidth="1"/>
    <col min="3179" max="3179" width="13.85546875" bestFit="1" customWidth="1"/>
    <col min="3183" max="3183" width="3" customWidth="1"/>
    <col min="3184" max="3184" width="7" customWidth="1"/>
    <col min="3185" max="3185" width="38.5703125" customWidth="1"/>
    <col min="3186" max="3188" width="11.28515625" customWidth="1"/>
    <col min="3189" max="3189" width="11.85546875" customWidth="1"/>
    <col min="3190" max="3190" width="12.85546875" bestFit="1" customWidth="1"/>
    <col min="3191" max="3191" width="13.5703125" bestFit="1" customWidth="1"/>
    <col min="3192" max="3192" width="11.7109375" bestFit="1" customWidth="1"/>
    <col min="3193" max="3193" width="9.7109375" customWidth="1"/>
    <col min="3194" max="3194" width="9.140625" customWidth="1"/>
    <col min="3195" max="3195" width="13.85546875" bestFit="1" customWidth="1"/>
    <col min="3199" max="3199" width="3" customWidth="1"/>
    <col min="3200" max="3200" width="7" customWidth="1"/>
    <col min="3201" max="3201" width="38.5703125" customWidth="1"/>
    <col min="3202" max="3204" width="11.28515625" customWidth="1"/>
    <col min="3205" max="3205" width="11.85546875" customWidth="1"/>
    <col min="3206" max="3206" width="12.85546875" bestFit="1" customWidth="1"/>
    <col min="3207" max="3207" width="13.5703125" bestFit="1" customWidth="1"/>
    <col min="3208" max="3208" width="11.7109375" bestFit="1" customWidth="1"/>
    <col min="3209" max="3209" width="9.7109375" customWidth="1"/>
    <col min="3210" max="3210" width="9.140625" customWidth="1"/>
    <col min="3211" max="3211" width="13.85546875" bestFit="1" customWidth="1"/>
    <col min="3215" max="3215" width="3" customWidth="1"/>
    <col min="3216" max="3216" width="7" customWidth="1"/>
    <col min="3217" max="3217" width="38.5703125" customWidth="1"/>
    <col min="3218" max="3220" width="11.28515625" customWidth="1"/>
    <col min="3221" max="3221" width="11.85546875" customWidth="1"/>
    <col min="3222" max="3222" width="12.85546875" bestFit="1" customWidth="1"/>
    <col min="3223" max="3223" width="13.5703125" bestFit="1" customWidth="1"/>
    <col min="3224" max="3224" width="11.7109375" bestFit="1" customWidth="1"/>
    <col min="3225" max="3225" width="9.7109375" customWidth="1"/>
    <col min="3226" max="3226" width="9.140625" customWidth="1"/>
    <col min="3227" max="3227" width="13.85546875" bestFit="1" customWidth="1"/>
    <col min="3231" max="3231" width="3" customWidth="1"/>
    <col min="3232" max="3232" width="7" customWidth="1"/>
    <col min="3233" max="3233" width="38.5703125" customWidth="1"/>
    <col min="3234" max="3236" width="11.28515625" customWidth="1"/>
    <col min="3237" max="3237" width="11.85546875" customWidth="1"/>
    <col min="3238" max="3238" width="12.85546875" bestFit="1" customWidth="1"/>
    <col min="3239" max="3239" width="13.5703125" bestFit="1" customWidth="1"/>
    <col min="3240" max="3240" width="11.7109375" bestFit="1" customWidth="1"/>
    <col min="3241" max="3241" width="9.7109375" customWidth="1"/>
    <col min="3242" max="3242" width="9.140625" customWidth="1"/>
    <col min="3243" max="3243" width="13.85546875" bestFit="1" customWidth="1"/>
    <col min="3247" max="3247" width="3" customWidth="1"/>
    <col min="3248" max="3248" width="7" customWidth="1"/>
    <col min="3249" max="3249" width="38.5703125" customWidth="1"/>
    <col min="3250" max="3252" width="11.28515625" customWidth="1"/>
    <col min="3253" max="3253" width="11.85546875" customWidth="1"/>
    <col min="3254" max="3254" width="12.85546875" bestFit="1" customWidth="1"/>
    <col min="3255" max="3255" width="13.5703125" bestFit="1" customWidth="1"/>
    <col min="3256" max="3256" width="11.7109375" bestFit="1" customWidth="1"/>
    <col min="3257" max="3257" width="9.7109375" customWidth="1"/>
    <col min="3258" max="3258" width="9.140625" customWidth="1"/>
    <col min="3259" max="3259" width="13.85546875" bestFit="1" customWidth="1"/>
    <col min="3263" max="3263" width="3" customWidth="1"/>
    <col min="3264" max="3264" width="7" customWidth="1"/>
    <col min="3265" max="3265" width="38.5703125" customWidth="1"/>
    <col min="3266" max="3268" width="11.28515625" customWidth="1"/>
    <col min="3269" max="3269" width="11.85546875" customWidth="1"/>
    <col min="3270" max="3270" width="12.85546875" bestFit="1" customWidth="1"/>
    <col min="3271" max="3271" width="13.5703125" bestFit="1" customWidth="1"/>
    <col min="3272" max="3272" width="11.7109375" bestFit="1" customWidth="1"/>
    <col min="3273" max="3273" width="9.7109375" customWidth="1"/>
    <col min="3274" max="3274" width="9.140625" customWidth="1"/>
    <col min="3275" max="3275" width="13.85546875" bestFit="1" customWidth="1"/>
    <col min="3279" max="3279" width="3" customWidth="1"/>
    <col min="3280" max="3280" width="7" customWidth="1"/>
    <col min="3281" max="3281" width="38.5703125" customWidth="1"/>
    <col min="3282" max="3284" width="11.28515625" customWidth="1"/>
    <col min="3285" max="3285" width="11.85546875" customWidth="1"/>
    <col min="3286" max="3286" width="12.85546875" bestFit="1" customWidth="1"/>
    <col min="3287" max="3287" width="13.5703125" bestFit="1" customWidth="1"/>
    <col min="3288" max="3288" width="11.7109375" bestFit="1" customWidth="1"/>
    <col min="3289" max="3289" width="9.7109375" customWidth="1"/>
    <col min="3290" max="3290" width="9.140625" customWidth="1"/>
    <col min="3291" max="3291" width="13.85546875" bestFit="1" customWidth="1"/>
    <col min="3295" max="3295" width="3" customWidth="1"/>
    <col min="3296" max="3296" width="7" customWidth="1"/>
    <col min="3297" max="3297" width="38.5703125" customWidth="1"/>
    <col min="3298" max="3300" width="11.28515625" customWidth="1"/>
    <col min="3301" max="3301" width="11.85546875" customWidth="1"/>
    <col min="3302" max="3302" width="12.85546875" bestFit="1" customWidth="1"/>
    <col min="3303" max="3303" width="13.5703125" bestFit="1" customWidth="1"/>
    <col min="3304" max="3304" width="11.7109375" bestFit="1" customWidth="1"/>
    <col min="3305" max="3305" width="9.7109375" customWidth="1"/>
    <col min="3306" max="3306" width="9.140625" customWidth="1"/>
    <col min="3307" max="3307" width="13.85546875" bestFit="1" customWidth="1"/>
    <col min="3311" max="3311" width="3" customWidth="1"/>
    <col min="3312" max="3312" width="7" customWidth="1"/>
    <col min="3313" max="3313" width="38.5703125" customWidth="1"/>
    <col min="3314" max="3316" width="11.28515625" customWidth="1"/>
    <col min="3317" max="3317" width="11.85546875" customWidth="1"/>
    <col min="3318" max="3318" width="12.85546875" bestFit="1" customWidth="1"/>
    <col min="3319" max="3319" width="13.5703125" bestFit="1" customWidth="1"/>
    <col min="3320" max="3320" width="11.7109375" bestFit="1" customWidth="1"/>
    <col min="3321" max="3321" width="9.7109375" customWidth="1"/>
    <col min="3322" max="3322" width="9.140625" customWidth="1"/>
    <col min="3323" max="3323" width="13.85546875" bestFit="1" customWidth="1"/>
    <col min="3327" max="3327" width="3" customWidth="1"/>
    <col min="3328" max="3328" width="7" customWidth="1"/>
    <col min="3329" max="3329" width="38.5703125" customWidth="1"/>
    <col min="3330" max="3332" width="11.28515625" customWidth="1"/>
    <col min="3333" max="3333" width="11.85546875" customWidth="1"/>
    <col min="3334" max="3334" width="12.85546875" bestFit="1" customWidth="1"/>
    <col min="3335" max="3335" width="13.5703125" bestFit="1" customWidth="1"/>
    <col min="3336" max="3336" width="11.7109375" bestFit="1" customWidth="1"/>
    <col min="3337" max="3337" width="9.7109375" customWidth="1"/>
    <col min="3338" max="3338" width="9.140625" customWidth="1"/>
    <col min="3339" max="3339" width="13.85546875" bestFit="1" customWidth="1"/>
    <col min="3343" max="3343" width="3" customWidth="1"/>
    <col min="3344" max="3344" width="7" customWidth="1"/>
    <col min="3345" max="3345" width="38.5703125" customWidth="1"/>
    <col min="3346" max="3348" width="11.28515625" customWidth="1"/>
    <col min="3349" max="3349" width="11.85546875" customWidth="1"/>
    <col min="3350" max="3350" width="12.85546875" bestFit="1" customWidth="1"/>
    <col min="3351" max="3351" width="13.5703125" bestFit="1" customWidth="1"/>
    <col min="3352" max="3352" width="11.7109375" bestFit="1" customWidth="1"/>
    <col min="3353" max="3353" width="9.7109375" customWidth="1"/>
    <col min="3354" max="3354" width="9.140625" customWidth="1"/>
    <col min="3355" max="3355" width="13.85546875" bestFit="1" customWidth="1"/>
    <col min="3359" max="3359" width="3" customWidth="1"/>
    <col min="3360" max="3360" width="7" customWidth="1"/>
    <col min="3361" max="3361" width="38.5703125" customWidth="1"/>
    <col min="3362" max="3364" width="11.28515625" customWidth="1"/>
    <col min="3365" max="3365" width="11.85546875" customWidth="1"/>
    <col min="3366" max="3366" width="12.85546875" bestFit="1" customWidth="1"/>
    <col min="3367" max="3367" width="13.5703125" bestFit="1" customWidth="1"/>
    <col min="3368" max="3368" width="11.7109375" bestFit="1" customWidth="1"/>
    <col min="3369" max="3369" width="9.7109375" customWidth="1"/>
    <col min="3370" max="3370" width="9.140625" customWidth="1"/>
    <col min="3371" max="3371" width="13.85546875" bestFit="1" customWidth="1"/>
    <col min="3375" max="3375" width="3" customWidth="1"/>
    <col min="3376" max="3376" width="7" customWidth="1"/>
    <col min="3377" max="3377" width="38.5703125" customWidth="1"/>
    <col min="3378" max="3380" width="11.28515625" customWidth="1"/>
    <col min="3381" max="3381" width="11.85546875" customWidth="1"/>
    <col min="3382" max="3382" width="12.85546875" bestFit="1" customWidth="1"/>
    <col min="3383" max="3383" width="13.5703125" bestFit="1" customWidth="1"/>
    <col min="3384" max="3384" width="11.7109375" bestFit="1" customWidth="1"/>
    <col min="3385" max="3385" width="9.7109375" customWidth="1"/>
    <col min="3386" max="3386" width="9.140625" customWidth="1"/>
    <col min="3387" max="3387" width="13.85546875" bestFit="1" customWidth="1"/>
    <col min="3391" max="3391" width="3" customWidth="1"/>
    <col min="3392" max="3392" width="7" customWidth="1"/>
    <col min="3393" max="3393" width="38.5703125" customWidth="1"/>
    <col min="3394" max="3396" width="11.28515625" customWidth="1"/>
    <col min="3397" max="3397" width="11.85546875" customWidth="1"/>
    <col min="3398" max="3398" width="12.85546875" bestFit="1" customWidth="1"/>
    <col min="3399" max="3399" width="13.5703125" bestFit="1" customWidth="1"/>
    <col min="3400" max="3400" width="11.7109375" bestFit="1" customWidth="1"/>
    <col min="3401" max="3401" width="9.7109375" customWidth="1"/>
    <col min="3402" max="3402" width="9.140625" customWidth="1"/>
    <col min="3403" max="3403" width="13.85546875" bestFit="1" customWidth="1"/>
    <col min="3407" max="3407" width="3" customWidth="1"/>
    <col min="3408" max="3408" width="7" customWidth="1"/>
    <col min="3409" max="3409" width="38.5703125" customWidth="1"/>
    <col min="3410" max="3412" width="11.28515625" customWidth="1"/>
    <col min="3413" max="3413" width="11.85546875" customWidth="1"/>
    <col min="3414" max="3414" width="12.85546875" bestFit="1" customWidth="1"/>
    <col min="3415" max="3415" width="13.5703125" bestFit="1" customWidth="1"/>
    <col min="3416" max="3416" width="11.7109375" bestFit="1" customWidth="1"/>
    <col min="3417" max="3417" width="9.7109375" customWidth="1"/>
    <col min="3418" max="3418" width="9.140625" customWidth="1"/>
    <col min="3419" max="3419" width="13.85546875" bestFit="1" customWidth="1"/>
    <col min="3423" max="3423" width="3" customWidth="1"/>
    <col min="3424" max="3424" width="7" customWidth="1"/>
    <col min="3425" max="3425" width="38.5703125" customWidth="1"/>
    <col min="3426" max="3428" width="11.28515625" customWidth="1"/>
    <col min="3429" max="3429" width="11.85546875" customWidth="1"/>
    <col min="3430" max="3430" width="12.85546875" bestFit="1" customWidth="1"/>
    <col min="3431" max="3431" width="13.5703125" bestFit="1" customWidth="1"/>
    <col min="3432" max="3432" width="11.7109375" bestFit="1" customWidth="1"/>
    <col min="3433" max="3433" width="9.7109375" customWidth="1"/>
    <col min="3434" max="3434" width="9.140625" customWidth="1"/>
    <col min="3435" max="3435" width="13.85546875" bestFit="1" customWidth="1"/>
    <col min="3439" max="3439" width="3" customWidth="1"/>
    <col min="3440" max="3440" width="7" customWidth="1"/>
    <col min="3441" max="3441" width="38.5703125" customWidth="1"/>
    <col min="3442" max="3444" width="11.28515625" customWidth="1"/>
    <col min="3445" max="3445" width="11.85546875" customWidth="1"/>
    <col min="3446" max="3446" width="12.85546875" bestFit="1" customWidth="1"/>
    <col min="3447" max="3447" width="13.5703125" bestFit="1" customWidth="1"/>
    <col min="3448" max="3448" width="11.7109375" bestFit="1" customWidth="1"/>
    <col min="3449" max="3449" width="9.7109375" customWidth="1"/>
    <col min="3450" max="3450" width="9.140625" customWidth="1"/>
    <col min="3451" max="3451" width="13.85546875" bestFit="1" customWidth="1"/>
    <col min="3455" max="3455" width="3" customWidth="1"/>
    <col min="3456" max="3456" width="7" customWidth="1"/>
    <col min="3457" max="3457" width="38.5703125" customWidth="1"/>
    <col min="3458" max="3460" width="11.28515625" customWidth="1"/>
    <col min="3461" max="3461" width="11.85546875" customWidth="1"/>
    <col min="3462" max="3462" width="12.85546875" bestFit="1" customWidth="1"/>
    <col min="3463" max="3463" width="13.5703125" bestFit="1" customWidth="1"/>
    <col min="3464" max="3464" width="11.7109375" bestFit="1" customWidth="1"/>
    <col min="3465" max="3465" width="9.7109375" customWidth="1"/>
    <col min="3466" max="3466" width="9.140625" customWidth="1"/>
    <col min="3467" max="3467" width="13.85546875" bestFit="1" customWidth="1"/>
    <col min="3471" max="3471" width="3" customWidth="1"/>
    <col min="3472" max="3472" width="7" customWidth="1"/>
    <col min="3473" max="3473" width="38.5703125" customWidth="1"/>
    <col min="3474" max="3476" width="11.28515625" customWidth="1"/>
    <col min="3477" max="3477" width="11.85546875" customWidth="1"/>
    <col min="3478" max="3478" width="12.85546875" bestFit="1" customWidth="1"/>
    <col min="3479" max="3479" width="13.5703125" bestFit="1" customWidth="1"/>
    <col min="3480" max="3480" width="11.7109375" bestFit="1" customWidth="1"/>
    <col min="3481" max="3481" width="9.7109375" customWidth="1"/>
    <col min="3482" max="3482" width="9.140625" customWidth="1"/>
    <col min="3483" max="3483" width="13.85546875" bestFit="1" customWidth="1"/>
    <col min="3487" max="3487" width="3" customWidth="1"/>
    <col min="3488" max="3488" width="7" customWidth="1"/>
    <col min="3489" max="3489" width="38.5703125" customWidth="1"/>
    <col min="3490" max="3492" width="11.28515625" customWidth="1"/>
    <col min="3493" max="3493" width="11.85546875" customWidth="1"/>
    <col min="3494" max="3494" width="12.85546875" bestFit="1" customWidth="1"/>
    <col min="3495" max="3495" width="13.5703125" bestFit="1" customWidth="1"/>
    <col min="3496" max="3496" width="11.7109375" bestFit="1" customWidth="1"/>
    <col min="3497" max="3497" width="9.7109375" customWidth="1"/>
    <col min="3498" max="3498" width="9.140625" customWidth="1"/>
    <col min="3499" max="3499" width="13.85546875" bestFit="1" customWidth="1"/>
    <col min="3503" max="3503" width="3" customWidth="1"/>
    <col min="3504" max="3504" width="7" customWidth="1"/>
    <col min="3505" max="3505" width="38.5703125" customWidth="1"/>
    <col min="3506" max="3508" width="11.28515625" customWidth="1"/>
    <col min="3509" max="3509" width="11.85546875" customWidth="1"/>
    <col min="3510" max="3510" width="12.85546875" bestFit="1" customWidth="1"/>
    <col min="3511" max="3511" width="13.5703125" bestFit="1" customWidth="1"/>
    <col min="3512" max="3512" width="11.7109375" bestFit="1" customWidth="1"/>
    <col min="3513" max="3513" width="9.7109375" customWidth="1"/>
    <col min="3514" max="3514" width="9.140625" customWidth="1"/>
    <col min="3515" max="3515" width="13.85546875" bestFit="1" customWidth="1"/>
    <col min="3519" max="3519" width="3" customWidth="1"/>
    <col min="3520" max="3520" width="7" customWidth="1"/>
    <col min="3521" max="3521" width="38.5703125" customWidth="1"/>
    <col min="3522" max="3524" width="11.28515625" customWidth="1"/>
    <col min="3525" max="3525" width="11.85546875" customWidth="1"/>
    <col min="3526" max="3526" width="12.85546875" bestFit="1" customWidth="1"/>
    <col min="3527" max="3527" width="13.5703125" bestFit="1" customWidth="1"/>
    <col min="3528" max="3528" width="11.7109375" bestFit="1" customWidth="1"/>
    <col min="3529" max="3529" width="9.7109375" customWidth="1"/>
    <col min="3530" max="3530" width="9.140625" customWidth="1"/>
    <col min="3531" max="3531" width="13.85546875" bestFit="1" customWidth="1"/>
    <col min="3535" max="3535" width="3" customWidth="1"/>
    <col min="3536" max="3536" width="7" customWidth="1"/>
    <col min="3537" max="3537" width="38.5703125" customWidth="1"/>
    <col min="3538" max="3540" width="11.28515625" customWidth="1"/>
    <col min="3541" max="3541" width="11.85546875" customWidth="1"/>
    <col min="3542" max="3542" width="12.85546875" bestFit="1" customWidth="1"/>
    <col min="3543" max="3543" width="13.5703125" bestFit="1" customWidth="1"/>
    <col min="3544" max="3544" width="11.7109375" bestFit="1" customWidth="1"/>
    <col min="3545" max="3545" width="9.7109375" customWidth="1"/>
    <col min="3546" max="3546" width="9.140625" customWidth="1"/>
    <col min="3547" max="3547" width="13.85546875" bestFit="1" customWidth="1"/>
    <col min="3551" max="3551" width="3" customWidth="1"/>
    <col min="3552" max="3552" width="7" customWidth="1"/>
    <col min="3553" max="3553" width="38.5703125" customWidth="1"/>
    <col min="3554" max="3556" width="11.28515625" customWidth="1"/>
    <col min="3557" max="3557" width="11.85546875" customWidth="1"/>
    <col min="3558" max="3558" width="12.85546875" bestFit="1" customWidth="1"/>
    <col min="3559" max="3559" width="13.5703125" bestFit="1" customWidth="1"/>
    <col min="3560" max="3560" width="11.7109375" bestFit="1" customWidth="1"/>
    <col min="3561" max="3561" width="9.7109375" customWidth="1"/>
    <col min="3562" max="3562" width="9.140625" customWidth="1"/>
    <col min="3563" max="3563" width="13.85546875" bestFit="1" customWidth="1"/>
    <col min="3567" max="3567" width="3" customWidth="1"/>
    <col min="3568" max="3568" width="7" customWidth="1"/>
    <col min="3569" max="3569" width="38.5703125" customWidth="1"/>
    <col min="3570" max="3572" width="11.28515625" customWidth="1"/>
    <col min="3573" max="3573" width="11.85546875" customWidth="1"/>
    <col min="3574" max="3574" width="12.85546875" bestFit="1" customWidth="1"/>
    <col min="3575" max="3575" width="13.5703125" bestFit="1" customWidth="1"/>
    <col min="3576" max="3576" width="11.7109375" bestFit="1" customWidth="1"/>
    <col min="3577" max="3577" width="9.7109375" customWidth="1"/>
    <col min="3578" max="3578" width="9.140625" customWidth="1"/>
    <col min="3579" max="3579" width="13.85546875" bestFit="1" customWidth="1"/>
    <col min="3583" max="3583" width="3" customWidth="1"/>
    <col min="3584" max="3584" width="7" customWidth="1"/>
    <col min="3585" max="3585" width="38.5703125" customWidth="1"/>
    <col min="3586" max="3588" width="11.28515625" customWidth="1"/>
    <col min="3589" max="3589" width="11.85546875" customWidth="1"/>
    <col min="3590" max="3590" width="12.85546875" bestFit="1" customWidth="1"/>
    <col min="3591" max="3591" width="13.5703125" bestFit="1" customWidth="1"/>
    <col min="3592" max="3592" width="11.7109375" bestFit="1" customWidth="1"/>
    <col min="3593" max="3593" width="9.7109375" customWidth="1"/>
    <col min="3594" max="3594" width="9.140625" customWidth="1"/>
    <col min="3595" max="3595" width="13.85546875" bestFit="1" customWidth="1"/>
    <col min="3599" max="3599" width="3" customWidth="1"/>
    <col min="3600" max="3600" width="7" customWidth="1"/>
    <col min="3601" max="3601" width="38.5703125" customWidth="1"/>
    <col min="3602" max="3604" width="11.28515625" customWidth="1"/>
    <col min="3605" max="3605" width="11.85546875" customWidth="1"/>
    <col min="3606" max="3606" width="12.85546875" bestFit="1" customWidth="1"/>
    <col min="3607" max="3607" width="13.5703125" bestFit="1" customWidth="1"/>
    <col min="3608" max="3608" width="11.7109375" bestFit="1" customWidth="1"/>
    <col min="3609" max="3609" width="9.7109375" customWidth="1"/>
    <col min="3610" max="3610" width="9.140625" customWidth="1"/>
    <col min="3611" max="3611" width="13.85546875" bestFit="1" customWidth="1"/>
    <col min="3615" max="3615" width="3" customWidth="1"/>
    <col min="3616" max="3616" width="7" customWidth="1"/>
    <col min="3617" max="3617" width="38.5703125" customWidth="1"/>
    <col min="3618" max="3620" width="11.28515625" customWidth="1"/>
    <col min="3621" max="3621" width="11.85546875" customWidth="1"/>
    <col min="3622" max="3622" width="12.85546875" bestFit="1" customWidth="1"/>
    <col min="3623" max="3623" width="13.5703125" bestFit="1" customWidth="1"/>
    <col min="3624" max="3624" width="11.7109375" bestFit="1" customWidth="1"/>
    <col min="3625" max="3625" width="9.7109375" customWidth="1"/>
    <col min="3626" max="3626" width="9.140625" customWidth="1"/>
    <col min="3627" max="3627" width="13.85546875" bestFit="1" customWidth="1"/>
    <col min="3631" max="3631" width="3" customWidth="1"/>
    <col min="3632" max="3632" width="7" customWidth="1"/>
    <col min="3633" max="3633" width="38.5703125" customWidth="1"/>
    <col min="3634" max="3636" width="11.28515625" customWidth="1"/>
    <col min="3637" max="3637" width="11.85546875" customWidth="1"/>
    <col min="3638" max="3638" width="12.85546875" bestFit="1" customWidth="1"/>
    <col min="3639" max="3639" width="13.5703125" bestFit="1" customWidth="1"/>
    <col min="3640" max="3640" width="11.7109375" bestFit="1" customWidth="1"/>
    <col min="3641" max="3641" width="9.7109375" customWidth="1"/>
    <col min="3642" max="3642" width="9.140625" customWidth="1"/>
    <col min="3643" max="3643" width="13.85546875" bestFit="1" customWidth="1"/>
    <col min="3647" max="3647" width="3" customWidth="1"/>
    <col min="3648" max="3648" width="7" customWidth="1"/>
    <col min="3649" max="3649" width="38.5703125" customWidth="1"/>
    <col min="3650" max="3652" width="11.28515625" customWidth="1"/>
    <col min="3653" max="3653" width="11.85546875" customWidth="1"/>
    <col min="3654" max="3654" width="12.85546875" bestFit="1" customWidth="1"/>
    <col min="3655" max="3655" width="13.5703125" bestFit="1" customWidth="1"/>
    <col min="3656" max="3656" width="11.7109375" bestFit="1" customWidth="1"/>
    <col min="3657" max="3657" width="9.7109375" customWidth="1"/>
    <col min="3658" max="3658" width="9.140625" customWidth="1"/>
    <col min="3659" max="3659" width="13.85546875" bestFit="1" customWidth="1"/>
    <col min="3663" max="3663" width="3" customWidth="1"/>
    <col min="3664" max="3664" width="7" customWidth="1"/>
    <col min="3665" max="3665" width="38.5703125" customWidth="1"/>
    <col min="3666" max="3668" width="11.28515625" customWidth="1"/>
    <col min="3669" max="3669" width="11.85546875" customWidth="1"/>
    <col min="3670" max="3670" width="12.85546875" bestFit="1" customWidth="1"/>
    <col min="3671" max="3671" width="13.5703125" bestFit="1" customWidth="1"/>
    <col min="3672" max="3672" width="11.7109375" bestFit="1" customWidth="1"/>
    <col min="3673" max="3673" width="9.7109375" customWidth="1"/>
    <col min="3674" max="3674" width="9.140625" customWidth="1"/>
    <col min="3675" max="3675" width="13.85546875" bestFit="1" customWidth="1"/>
    <col min="3679" max="3679" width="3" customWidth="1"/>
    <col min="3680" max="3680" width="7" customWidth="1"/>
    <col min="3681" max="3681" width="38.5703125" customWidth="1"/>
    <col min="3682" max="3684" width="11.28515625" customWidth="1"/>
    <col min="3685" max="3685" width="11.85546875" customWidth="1"/>
    <col min="3686" max="3686" width="12.85546875" bestFit="1" customWidth="1"/>
    <col min="3687" max="3687" width="13.5703125" bestFit="1" customWidth="1"/>
    <col min="3688" max="3688" width="11.7109375" bestFit="1" customWidth="1"/>
    <col min="3689" max="3689" width="9.7109375" customWidth="1"/>
    <col min="3690" max="3690" width="9.140625" customWidth="1"/>
    <col min="3691" max="3691" width="13.85546875" bestFit="1" customWidth="1"/>
    <col min="3695" max="3695" width="3" customWidth="1"/>
    <col min="3696" max="3696" width="7" customWidth="1"/>
    <col min="3697" max="3697" width="38.5703125" customWidth="1"/>
    <col min="3698" max="3700" width="11.28515625" customWidth="1"/>
    <col min="3701" max="3701" width="11.85546875" customWidth="1"/>
    <col min="3702" max="3702" width="12.85546875" bestFit="1" customWidth="1"/>
    <col min="3703" max="3703" width="13.5703125" bestFit="1" customWidth="1"/>
    <col min="3704" max="3704" width="11.7109375" bestFit="1" customWidth="1"/>
    <col min="3705" max="3705" width="9.7109375" customWidth="1"/>
    <col min="3706" max="3706" width="9.140625" customWidth="1"/>
    <col min="3707" max="3707" width="13.85546875" bestFit="1" customWidth="1"/>
    <col min="3711" max="3711" width="3" customWidth="1"/>
    <col min="3712" max="3712" width="7" customWidth="1"/>
    <col min="3713" max="3713" width="38.5703125" customWidth="1"/>
    <col min="3714" max="3716" width="11.28515625" customWidth="1"/>
    <col min="3717" max="3717" width="11.85546875" customWidth="1"/>
    <col min="3718" max="3718" width="12.85546875" bestFit="1" customWidth="1"/>
    <col min="3719" max="3719" width="13.5703125" bestFit="1" customWidth="1"/>
    <col min="3720" max="3720" width="11.7109375" bestFit="1" customWidth="1"/>
    <col min="3721" max="3721" width="9.7109375" customWidth="1"/>
    <col min="3722" max="3722" width="9.140625" customWidth="1"/>
    <col min="3723" max="3723" width="13.85546875" bestFit="1" customWidth="1"/>
    <col min="3727" max="3727" width="3" customWidth="1"/>
    <col min="3728" max="3728" width="7" customWidth="1"/>
    <col min="3729" max="3729" width="38.5703125" customWidth="1"/>
    <col min="3730" max="3732" width="11.28515625" customWidth="1"/>
    <col min="3733" max="3733" width="11.85546875" customWidth="1"/>
    <col min="3734" max="3734" width="12.85546875" bestFit="1" customWidth="1"/>
    <col min="3735" max="3735" width="13.5703125" bestFit="1" customWidth="1"/>
    <col min="3736" max="3736" width="11.7109375" bestFit="1" customWidth="1"/>
    <col min="3737" max="3737" width="9.7109375" customWidth="1"/>
    <col min="3738" max="3738" width="9.140625" customWidth="1"/>
    <col min="3739" max="3739" width="13.85546875" bestFit="1" customWidth="1"/>
    <col min="3743" max="3743" width="3" customWidth="1"/>
    <col min="3744" max="3744" width="7" customWidth="1"/>
    <col min="3745" max="3745" width="38.5703125" customWidth="1"/>
    <col min="3746" max="3748" width="11.28515625" customWidth="1"/>
    <col min="3749" max="3749" width="11.85546875" customWidth="1"/>
    <col min="3750" max="3750" width="12.85546875" bestFit="1" customWidth="1"/>
    <col min="3751" max="3751" width="13.5703125" bestFit="1" customWidth="1"/>
    <col min="3752" max="3752" width="11.7109375" bestFit="1" customWidth="1"/>
    <col min="3753" max="3753" width="9.7109375" customWidth="1"/>
    <col min="3754" max="3754" width="9.140625" customWidth="1"/>
    <col min="3755" max="3755" width="13.85546875" bestFit="1" customWidth="1"/>
    <col min="3759" max="3759" width="3" customWidth="1"/>
    <col min="3760" max="3760" width="7" customWidth="1"/>
    <col min="3761" max="3761" width="38.5703125" customWidth="1"/>
    <col min="3762" max="3764" width="11.28515625" customWidth="1"/>
    <col min="3765" max="3765" width="11.85546875" customWidth="1"/>
    <col min="3766" max="3766" width="12.85546875" bestFit="1" customWidth="1"/>
    <col min="3767" max="3767" width="13.5703125" bestFit="1" customWidth="1"/>
    <col min="3768" max="3768" width="11.7109375" bestFit="1" customWidth="1"/>
    <col min="3769" max="3769" width="9.7109375" customWidth="1"/>
    <col min="3770" max="3770" width="9.140625" customWidth="1"/>
    <col min="3771" max="3771" width="13.85546875" bestFit="1" customWidth="1"/>
    <col min="3775" max="3775" width="3" customWidth="1"/>
    <col min="3776" max="3776" width="7" customWidth="1"/>
    <col min="3777" max="3777" width="38.5703125" customWidth="1"/>
    <col min="3778" max="3780" width="11.28515625" customWidth="1"/>
    <col min="3781" max="3781" width="11.85546875" customWidth="1"/>
    <col min="3782" max="3782" width="12.85546875" bestFit="1" customWidth="1"/>
    <col min="3783" max="3783" width="13.5703125" bestFit="1" customWidth="1"/>
    <col min="3784" max="3784" width="11.7109375" bestFit="1" customWidth="1"/>
    <col min="3785" max="3785" width="9.7109375" customWidth="1"/>
    <col min="3786" max="3786" width="9.140625" customWidth="1"/>
    <col min="3787" max="3787" width="13.85546875" bestFit="1" customWidth="1"/>
    <col min="3791" max="3791" width="3" customWidth="1"/>
    <col min="3792" max="3792" width="7" customWidth="1"/>
    <col min="3793" max="3793" width="38.5703125" customWidth="1"/>
    <col min="3794" max="3796" width="11.28515625" customWidth="1"/>
    <col min="3797" max="3797" width="11.85546875" customWidth="1"/>
    <col min="3798" max="3798" width="12.85546875" bestFit="1" customWidth="1"/>
    <col min="3799" max="3799" width="13.5703125" bestFit="1" customWidth="1"/>
    <col min="3800" max="3800" width="11.7109375" bestFit="1" customWidth="1"/>
    <col min="3801" max="3801" width="9.7109375" customWidth="1"/>
    <col min="3802" max="3802" width="9.140625" customWidth="1"/>
    <col min="3803" max="3803" width="13.85546875" bestFit="1" customWidth="1"/>
    <col min="3807" max="3807" width="3" customWidth="1"/>
    <col min="3808" max="3808" width="7" customWidth="1"/>
    <col min="3809" max="3809" width="38.5703125" customWidth="1"/>
    <col min="3810" max="3812" width="11.28515625" customWidth="1"/>
    <col min="3813" max="3813" width="11.85546875" customWidth="1"/>
    <col min="3814" max="3814" width="12.85546875" bestFit="1" customWidth="1"/>
    <col min="3815" max="3815" width="13.5703125" bestFit="1" customWidth="1"/>
    <col min="3816" max="3816" width="11.7109375" bestFit="1" customWidth="1"/>
    <col min="3817" max="3817" width="9.7109375" customWidth="1"/>
    <col min="3818" max="3818" width="9.140625" customWidth="1"/>
    <col min="3819" max="3819" width="13.85546875" bestFit="1" customWidth="1"/>
    <col min="3823" max="3823" width="3" customWidth="1"/>
    <col min="3824" max="3824" width="7" customWidth="1"/>
    <col min="3825" max="3825" width="38.5703125" customWidth="1"/>
    <col min="3826" max="3828" width="11.28515625" customWidth="1"/>
    <col min="3829" max="3829" width="11.85546875" customWidth="1"/>
    <col min="3830" max="3830" width="12.85546875" bestFit="1" customWidth="1"/>
    <col min="3831" max="3831" width="13.5703125" bestFit="1" customWidth="1"/>
    <col min="3832" max="3832" width="11.7109375" bestFit="1" customWidth="1"/>
    <col min="3833" max="3833" width="9.7109375" customWidth="1"/>
    <col min="3834" max="3834" width="9.140625" customWidth="1"/>
    <col min="3835" max="3835" width="13.85546875" bestFit="1" customWidth="1"/>
    <col min="3839" max="3839" width="3" customWidth="1"/>
    <col min="3840" max="3840" width="7" customWidth="1"/>
    <col min="3841" max="3841" width="38.5703125" customWidth="1"/>
    <col min="3842" max="3844" width="11.28515625" customWidth="1"/>
    <col min="3845" max="3845" width="11.85546875" customWidth="1"/>
    <col min="3846" max="3846" width="12.85546875" bestFit="1" customWidth="1"/>
    <col min="3847" max="3847" width="13.5703125" bestFit="1" customWidth="1"/>
    <col min="3848" max="3848" width="11.7109375" bestFit="1" customWidth="1"/>
    <col min="3849" max="3849" width="9.7109375" customWidth="1"/>
    <col min="3850" max="3850" width="9.140625" customWidth="1"/>
    <col min="3851" max="3851" width="13.85546875" bestFit="1" customWidth="1"/>
    <col min="3855" max="3855" width="3" customWidth="1"/>
    <col min="3856" max="3856" width="7" customWidth="1"/>
    <col min="3857" max="3857" width="38.5703125" customWidth="1"/>
    <col min="3858" max="3860" width="11.28515625" customWidth="1"/>
    <col min="3861" max="3861" width="11.85546875" customWidth="1"/>
    <col min="3862" max="3862" width="12.85546875" bestFit="1" customWidth="1"/>
    <col min="3863" max="3863" width="13.5703125" bestFit="1" customWidth="1"/>
    <col min="3864" max="3864" width="11.7109375" bestFit="1" customWidth="1"/>
    <col min="3865" max="3865" width="9.7109375" customWidth="1"/>
    <col min="3866" max="3866" width="9.140625" customWidth="1"/>
    <col min="3867" max="3867" width="13.85546875" bestFit="1" customWidth="1"/>
    <col min="3871" max="3871" width="3" customWidth="1"/>
    <col min="3872" max="3872" width="7" customWidth="1"/>
    <col min="3873" max="3873" width="38.5703125" customWidth="1"/>
    <col min="3874" max="3876" width="11.28515625" customWidth="1"/>
    <col min="3877" max="3877" width="11.85546875" customWidth="1"/>
    <col min="3878" max="3878" width="12.85546875" bestFit="1" customWidth="1"/>
    <col min="3879" max="3879" width="13.5703125" bestFit="1" customWidth="1"/>
    <col min="3880" max="3880" width="11.7109375" bestFit="1" customWidth="1"/>
    <col min="3881" max="3881" width="9.7109375" customWidth="1"/>
    <col min="3882" max="3882" width="9.140625" customWidth="1"/>
    <col min="3883" max="3883" width="13.85546875" bestFit="1" customWidth="1"/>
    <col min="3887" max="3887" width="3" customWidth="1"/>
    <col min="3888" max="3888" width="7" customWidth="1"/>
    <col min="3889" max="3889" width="38.5703125" customWidth="1"/>
    <col min="3890" max="3892" width="11.28515625" customWidth="1"/>
    <col min="3893" max="3893" width="11.85546875" customWidth="1"/>
    <col min="3894" max="3894" width="12.85546875" bestFit="1" customWidth="1"/>
    <col min="3895" max="3895" width="13.5703125" bestFit="1" customWidth="1"/>
    <col min="3896" max="3896" width="11.7109375" bestFit="1" customWidth="1"/>
    <col min="3897" max="3897" width="9.7109375" customWidth="1"/>
    <col min="3898" max="3898" width="9.140625" customWidth="1"/>
    <col min="3899" max="3899" width="13.85546875" bestFit="1" customWidth="1"/>
    <col min="3903" max="3903" width="3" customWidth="1"/>
    <col min="3904" max="3904" width="7" customWidth="1"/>
    <col min="3905" max="3905" width="38.5703125" customWidth="1"/>
    <col min="3906" max="3908" width="11.28515625" customWidth="1"/>
    <col min="3909" max="3909" width="11.85546875" customWidth="1"/>
    <col min="3910" max="3910" width="12.85546875" bestFit="1" customWidth="1"/>
    <col min="3911" max="3911" width="13.5703125" bestFit="1" customWidth="1"/>
    <col min="3912" max="3912" width="11.7109375" bestFit="1" customWidth="1"/>
    <col min="3913" max="3913" width="9.7109375" customWidth="1"/>
    <col min="3914" max="3914" width="9.140625" customWidth="1"/>
    <col min="3915" max="3915" width="13.85546875" bestFit="1" customWidth="1"/>
    <col min="3919" max="3919" width="3" customWidth="1"/>
    <col min="3920" max="3920" width="7" customWidth="1"/>
    <col min="3921" max="3921" width="38.5703125" customWidth="1"/>
    <col min="3922" max="3924" width="11.28515625" customWidth="1"/>
    <col min="3925" max="3925" width="11.85546875" customWidth="1"/>
    <col min="3926" max="3926" width="12.85546875" bestFit="1" customWidth="1"/>
    <col min="3927" max="3927" width="13.5703125" bestFit="1" customWidth="1"/>
    <col min="3928" max="3928" width="11.7109375" bestFit="1" customWidth="1"/>
    <col min="3929" max="3929" width="9.7109375" customWidth="1"/>
    <col min="3930" max="3930" width="9.140625" customWidth="1"/>
    <col min="3931" max="3931" width="13.85546875" bestFit="1" customWidth="1"/>
    <col min="3935" max="3935" width="3" customWidth="1"/>
    <col min="3936" max="3936" width="7" customWidth="1"/>
    <col min="3937" max="3937" width="38.5703125" customWidth="1"/>
    <col min="3938" max="3940" width="11.28515625" customWidth="1"/>
    <col min="3941" max="3941" width="11.85546875" customWidth="1"/>
    <col min="3942" max="3942" width="12.85546875" bestFit="1" customWidth="1"/>
    <col min="3943" max="3943" width="13.5703125" bestFit="1" customWidth="1"/>
    <col min="3944" max="3944" width="11.7109375" bestFit="1" customWidth="1"/>
    <col min="3945" max="3945" width="9.7109375" customWidth="1"/>
    <col min="3946" max="3946" width="9.140625" customWidth="1"/>
    <col min="3947" max="3947" width="13.85546875" bestFit="1" customWidth="1"/>
    <col min="3951" max="3951" width="3" customWidth="1"/>
    <col min="3952" max="3952" width="7" customWidth="1"/>
    <col min="3953" max="3953" width="38.5703125" customWidth="1"/>
    <col min="3954" max="3956" width="11.28515625" customWidth="1"/>
    <col min="3957" max="3957" width="11.85546875" customWidth="1"/>
    <col min="3958" max="3958" width="12.85546875" bestFit="1" customWidth="1"/>
    <col min="3959" max="3959" width="13.5703125" bestFit="1" customWidth="1"/>
    <col min="3960" max="3960" width="11.7109375" bestFit="1" customWidth="1"/>
    <col min="3961" max="3961" width="9.7109375" customWidth="1"/>
    <col min="3962" max="3962" width="9.140625" customWidth="1"/>
    <col min="3963" max="3963" width="13.85546875" bestFit="1" customWidth="1"/>
    <col min="3967" max="3967" width="3" customWidth="1"/>
    <col min="3968" max="3968" width="7" customWidth="1"/>
    <col min="3969" max="3969" width="38.5703125" customWidth="1"/>
    <col min="3970" max="3972" width="11.28515625" customWidth="1"/>
    <col min="3973" max="3973" width="11.85546875" customWidth="1"/>
    <col min="3974" max="3974" width="12.85546875" bestFit="1" customWidth="1"/>
    <col min="3975" max="3975" width="13.5703125" bestFit="1" customWidth="1"/>
    <col min="3976" max="3976" width="11.7109375" bestFit="1" customWidth="1"/>
    <col min="3977" max="3977" width="9.7109375" customWidth="1"/>
    <col min="3978" max="3978" width="9.140625" customWidth="1"/>
    <col min="3979" max="3979" width="13.85546875" bestFit="1" customWidth="1"/>
    <col min="3983" max="3983" width="3" customWidth="1"/>
    <col min="3984" max="3984" width="7" customWidth="1"/>
    <col min="3985" max="3985" width="38.5703125" customWidth="1"/>
    <col min="3986" max="3988" width="11.28515625" customWidth="1"/>
    <col min="3989" max="3989" width="11.85546875" customWidth="1"/>
    <col min="3990" max="3990" width="12.85546875" bestFit="1" customWidth="1"/>
    <col min="3991" max="3991" width="13.5703125" bestFit="1" customWidth="1"/>
    <col min="3992" max="3992" width="11.7109375" bestFit="1" customWidth="1"/>
    <col min="3993" max="3993" width="9.7109375" customWidth="1"/>
    <col min="3994" max="3994" width="9.140625" customWidth="1"/>
    <col min="3995" max="3995" width="13.85546875" bestFit="1" customWidth="1"/>
    <col min="3999" max="3999" width="3" customWidth="1"/>
    <col min="4000" max="4000" width="7" customWidth="1"/>
    <col min="4001" max="4001" width="38.5703125" customWidth="1"/>
    <col min="4002" max="4004" width="11.28515625" customWidth="1"/>
    <col min="4005" max="4005" width="11.85546875" customWidth="1"/>
    <col min="4006" max="4006" width="12.85546875" bestFit="1" customWidth="1"/>
    <col min="4007" max="4007" width="13.5703125" bestFit="1" customWidth="1"/>
    <col min="4008" max="4008" width="11.7109375" bestFit="1" customWidth="1"/>
    <col min="4009" max="4009" width="9.7109375" customWidth="1"/>
    <col min="4010" max="4010" width="9.140625" customWidth="1"/>
    <col min="4011" max="4011" width="13.85546875" bestFit="1" customWidth="1"/>
    <col min="4015" max="4015" width="3" customWidth="1"/>
    <col min="4016" max="4016" width="7" customWidth="1"/>
    <col min="4017" max="4017" width="38.5703125" customWidth="1"/>
    <col min="4018" max="4020" width="11.28515625" customWidth="1"/>
    <col min="4021" max="4021" width="11.85546875" customWidth="1"/>
    <col min="4022" max="4022" width="12.85546875" bestFit="1" customWidth="1"/>
    <col min="4023" max="4023" width="13.5703125" bestFit="1" customWidth="1"/>
    <col min="4024" max="4024" width="11.7109375" bestFit="1" customWidth="1"/>
    <col min="4025" max="4025" width="9.7109375" customWidth="1"/>
    <col min="4026" max="4026" width="9.140625" customWidth="1"/>
    <col min="4027" max="4027" width="13.85546875" bestFit="1" customWidth="1"/>
    <col min="4031" max="4031" width="3" customWidth="1"/>
    <col min="4032" max="4032" width="7" customWidth="1"/>
    <col min="4033" max="4033" width="38.5703125" customWidth="1"/>
    <col min="4034" max="4036" width="11.28515625" customWidth="1"/>
    <col min="4037" max="4037" width="11.85546875" customWidth="1"/>
    <col min="4038" max="4038" width="12.85546875" bestFit="1" customWidth="1"/>
    <col min="4039" max="4039" width="13.5703125" bestFit="1" customWidth="1"/>
    <col min="4040" max="4040" width="11.7109375" bestFit="1" customWidth="1"/>
    <col min="4041" max="4041" width="9.7109375" customWidth="1"/>
    <col min="4042" max="4042" width="9.140625" customWidth="1"/>
    <col min="4043" max="4043" width="13.85546875" bestFit="1" customWidth="1"/>
    <col min="4047" max="4047" width="3" customWidth="1"/>
    <col min="4048" max="4048" width="7" customWidth="1"/>
    <col min="4049" max="4049" width="38.5703125" customWidth="1"/>
    <col min="4050" max="4052" width="11.28515625" customWidth="1"/>
    <col min="4053" max="4053" width="11.85546875" customWidth="1"/>
    <col min="4054" max="4054" width="12.85546875" bestFit="1" customWidth="1"/>
    <col min="4055" max="4055" width="13.5703125" bestFit="1" customWidth="1"/>
    <col min="4056" max="4056" width="11.7109375" bestFit="1" customWidth="1"/>
    <col min="4057" max="4057" width="9.7109375" customWidth="1"/>
    <col min="4058" max="4058" width="9.140625" customWidth="1"/>
    <col min="4059" max="4059" width="13.85546875" bestFit="1" customWidth="1"/>
    <col min="4063" max="4063" width="3" customWidth="1"/>
    <col min="4064" max="4064" width="7" customWidth="1"/>
    <col min="4065" max="4065" width="38.5703125" customWidth="1"/>
    <col min="4066" max="4068" width="11.28515625" customWidth="1"/>
    <col min="4069" max="4069" width="11.85546875" customWidth="1"/>
    <col min="4070" max="4070" width="12.85546875" bestFit="1" customWidth="1"/>
    <col min="4071" max="4071" width="13.5703125" bestFit="1" customWidth="1"/>
    <col min="4072" max="4072" width="11.7109375" bestFit="1" customWidth="1"/>
    <col min="4073" max="4073" width="9.7109375" customWidth="1"/>
    <col min="4074" max="4074" width="9.140625" customWidth="1"/>
    <col min="4075" max="4075" width="13.85546875" bestFit="1" customWidth="1"/>
    <col min="4079" max="4079" width="3" customWidth="1"/>
    <col min="4080" max="4080" width="7" customWidth="1"/>
    <col min="4081" max="4081" width="38.5703125" customWidth="1"/>
    <col min="4082" max="4084" width="11.28515625" customWidth="1"/>
    <col min="4085" max="4085" width="11.85546875" customWidth="1"/>
    <col min="4086" max="4086" width="12.85546875" bestFit="1" customWidth="1"/>
    <col min="4087" max="4087" width="13.5703125" bestFit="1" customWidth="1"/>
    <col min="4088" max="4088" width="11.7109375" bestFit="1" customWidth="1"/>
    <col min="4089" max="4089" width="9.7109375" customWidth="1"/>
    <col min="4090" max="4090" width="9.140625" customWidth="1"/>
    <col min="4091" max="4091" width="13.85546875" bestFit="1" customWidth="1"/>
    <col min="4095" max="4095" width="3" customWidth="1"/>
    <col min="4096" max="4096" width="7" customWidth="1"/>
    <col min="4097" max="4097" width="38.5703125" customWidth="1"/>
    <col min="4098" max="4100" width="11.28515625" customWidth="1"/>
    <col min="4101" max="4101" width="11.85546875" customWidth="1"/>
    <col min="4102" max="4102" width="12.85546875" bestFit="1" customWidth="1"/>
    <col min="4103" max="4103" width="13.5703125" bestFit="1" customWidth="1"/>
    <col min="4104" max="4104" width="11.7109375" bestFit="1" customWidth="1"/>
    <col min="4105" max="4105" width="9.7109375" customWidth="1"/>
    <col min="4106" max="4106" width="9.140625" customWidth="1"/>
    <col min="4107" max="4107" width="13.85546875" bestFit="1" customWidth="1"/>
    <col min="4111" max="4111" width="3" customWidth="1"/>
    <col min="4112" max="4112" width="7" customWidth="1"/>
    <col min="4113" max="4113" width="38.5703125" customWidth="1"/>
    <col min="4114" max="4116" width="11.28515625" customWidth="1"/>
    <col min="4117" max="4117" width="11.85546875" customWidth="1"/>
    <col min="4118" max="4118" width="12.85546875" bestFit="1" customWidth="1"/>
    <col min="4119" max="4119" width="13.5703125" bestFit="1" customWidth="1"/>
    <col min="4120" max="4120" width="11.7109375" bestFit="1" customWidth="1"/>
    <col min="4121" max="4121" width="9.7109375" customWidth="1"/>
    <col min="4122" max="4122" width="9.140625" customWidth="1"/>
    <col min="4123" max="4123" width="13.85546875" bestFit="1" customWidth="1"/>
    <col min="4127" max="4127" width="3" customWidth="1"/>
    <col min="4128" max="4128" width="7" customWidth="1"/>
    <col min="4129" max="4129" width="38.5703125" customWidth="1"/>
    <col min="4130" max="4132" width="11.28515625" customWidth="1"/>
    <col min="4133" max="4133" width="11.85546875" customWidth="1"/>
    <col min="4134" max="4134" width="12.85546875" bestFit="1" customWidth="1"/>
    <col min="4135" max="4135" width="13.5703125" bestFit="1" customWidth="1"/>
    <col min="4136" max="4136" width="11.7109375" bestFit="1" customWidth="1"/>
    <col min="4137" max="4137" width="9.7109375" customWidth="1"/>
    <col min="4138" max="4138" width="9.140625" customWidth="1"/>
    <col min="4139" max="4139" width="13.85546875" bestFit="1" customWidth="1"/>
    <col min="4143" max="4143" width="3" customWidth="1"/>
    <col min="4144" max="4144" width="7" customWidth="1"/>
    <col min="4145" max="4145" width="38.5703125" customWidth="1"/>
    <col min="4146" max="4148" width="11.28515625" customWidth="1"/>
    <col min="4149" max="4149" width="11.85546875" customWidth="1"/>
    <col min="4150" max="4150" width="12.85546875" bestFit="1" customWidth="1"/>
    <col min="4151" max="4151" width="13.5703125" bestFit="1" customWidth="1"/>
    <col min="4152" max="4152" width="11.7109375" bestFit="1" customWidth="1"/>
    <col min="4153" max="4153" width="9.7109375" customWidth="1"/>
    <col min="4154" max="4154" width="9.140625" customWidth="1"/>
    <col min="4155" max="4155" width="13.85546875" bestFit="1" customWidth="1"/>
    <col min="4159" max="4159" width="3" customWidth="1"/>
    <col min="4160" max="4160" width="7" customWidth="1"/>
    <col min="4161" max="4161" width="38.5703125" customWidth="1"/>
    <col min="4162" max="4164" width="11.28515625" customWidth="1"/>
    <col min="4165" max="4165" width="11.85546875" customWidth="1"/>
    <col min="4166" max="4166" width="12.85546875" bestFit="1" customWidth="1"/>
    <col min="4167" max="4167" width="13.5703125" bestFit="1" customWidth="1"/>
    <col min="4168" max="4168" width="11.7109375" bestFit="1" customWidth="1"/>
    <col min="4169" max="4169" width="9.7109375" customWidth="1"/>
    <col min="4170" max="4170" width="9.140625" customWidth="1"/>
    <col min="4171" max="4171" width="13.85546875" bestFit="1" customWidth="1"/>
    <col min="4175" max="4175" width="3" customWidth="1"/>
    <col min="4176" max="4176" width="7" customWidth="1"/>
    <col min="4177" max="4177" width="38.5703125" customWidth="1"/>
    <col min="4178" max="4180" width="11.28515625" customWidth="1"/>
    <col min="4181" max="4181" width="11.85546875" customWidth="1"/>
    <col min="4182" max="4182" width="12.85546875" bestFit="1" customWidth="1"/>
    <col min="4183" max="4183" width="13.5703125" bestFit="1" customWidth="1"/>
    <col min="4184" max="4184" width="11.7109375" bestFit="1" customWidth="1"/>
    <col min="4185" max="4185" width="9.7109375" customWidth="1"/>
    <col min="4186" max="4186" width="9.140625" customWidth="1"/>
    <col min="4187" max="4187" width="13.85546875" bestFit="1" customWidth="1"/>
    <col min="4191" max="4191" width="3" customWidth="1"/>
    <col min="4192" max="4192" width="7" customWidth="1"/>
    <col min="4193" max="4193" width="38.5703125" customWidth="1"/>
    <col min="4194" max="4196" width="11.28515625" customWidth="1"/>
    <col min="4197" max="4197" width="11.85546875" customWidth="1"/>
    <col min="4198" max="4198" width="12.85546875" bestFit="1" customWidth="1"/>
    <col min="4199" max="4199" width="13.5703125" bestFit="1" customWidth="1"/>
    <col min="4200" max="4200" width="11.7109375" bestFit="1" customWidth="1"/>
    <col min="4201" max="4201" width="9.7109375" customWidth="1"/>
    <col min="4202" max="4202" width="9.140625" customWidth="1"/>
    <col min="4203" max="4203" width="13.85546875" bestFit="1" customWidth="1"/>
    <col min="4207" max="4207" width="3" customWidth="1"/>
    <col min="4208" max="4208" width="7" customWidth="1"/>
    <col min="4209" max="4209" width="38.5703125" customWidth="1"/>
    <col min="4210" max="4212" width="11.28515625" customWidth="1"/>
    <col min="4213" max="4213" width="11.85546875" customWidth="1"/>
    <col min="4214" max="4214" width="12.85546875" bestFit="1" customWidth="1"/>
    <col min="4215" max="4215" width="13.5703125" bestFit="1" customWidth="1"/>
    <col min="4216" max="4216" width="11.7109375" bestFit="1" customWidth="1"/>
    <col min="4217" max="4217" width="9.7109375" customWidth="1"/>
    <col min="4218" max="4218" width="9.140625" customWidth="1"/>
    <col min="4219" max="4219" width="13.85546875" bestFit="1" customWidth="1"/>
    <col min="4223" max="4223" width="3" customWidth="1"/>
    <col min="4224" max="4224" width="7" customWidth="1"/>
    <col min="4225" max="4225" width="38.5703125" customWidth="1"/>
    <col min="4226" max="4228" width="11.28515625" customWidth="1"/>
    <col min="4229" max="4229" width="11.85546875" customWidth="1"/>
    <col min="4230" max="4230" width="12.85546875" bestFit="1" customWidth="1"/>
    <col min="4231" max="4231" width="13.5703125" bestFit="1" customWidth="1"/>
    <col min="4232" max="4232" width="11.7109375" bestFit="1" customWidth="1"/>
    <col min="4233" max="4233" width="9.7109375" customWidth="1"/>
    <col min="4234" max="4234" width="9.140625" customWidth="1"/>
    <col min="4235" max="4235" width="13.85546875" bestFit="1" customWidth="1"/>
    <col min="4239" max="4239" width="3" customWidth="1"/>
    <col min="4240" max="4240" width="7" customWidth="1"/>
    <col min="4241" max="4241" width="38.5703125" customWidth="1"/>
    <col min="4242" max="4244" width="11.28515625" customWidth="1"/>
    <col min="4245" max="4245" width="11.85546875" customWidth="1"/>
    <col min="4246" max="4246" width="12.85546875" bestFit="1" customWidth="1"/>
    <col min="4247" max="4247" width="13.5703125" bestFit="1" customWidth="1"/>
    <col min="4248" max="4248" width="11.7109375" bestFit="1" customWidth="1"/>
    <col min="4249" max="4249" width="9.7109375" customWidth="1"/>
    <col min="4250" max="4250" width="9.140625" customWidth="1"/>
    <col min="4251" max="4251" width="13.85546875" bestFit="1" customWidth="1"/>
    <col min="4255" max="4255" width="3" customWidth="1"/>
    <col min="4256" max="4256" width="7" customWidth="1"/>
    <col min="4257" max="4257" width="38.5703125" customWidth="1"/>
    <col min="4258" max="4260" width="11.28515625" customWidth="1"/>
    <col min="4261" max="4261" width="11.85546875" customWidth="1"/>
    <col min="4262" max="4262" width="12.85546875" bestFit="1" customWidth="1"/>
    <col min="4263" max="4263" width="13.5703125" bestFit="1" customWidth="1"/>
    <col min="4264" max="4264" width="11.7109375" bestFit="1" customWidth="1"/>
    <col min="4265" max="4265" width="9.7109375" customWidth="1"/>
    <col min="4266" max="4266" width="9.140625" customWidth="1"/>
    <col min="4267" max="4267" width="13.85546875" bestFit="1" customWidth="1"/>
    <col min="4271" max="4271" width="3" customWidth="1"/>
    <col min="4272" max="4272" width="7" customWidth="1"/>
    <col min="4273" max="4273" width="38.5703125" customWidth="1"/>
    <col min="4274" max="4276" width="11.28515625" customWidth="1"/>
    <col min="4277" max="4277" width="11.85546875" customWidth="1"/>
    <col min="4278" max="4278" width="12.85546875" bestFit="1" customWidth="1"/>
    <col min="4279" max="4279" width="13.5703125" bestFit="1" customWidth="1"/>
    <col min="4280" max="4280" width="11.7109375" bestFit="1" customWidth="1"/>
    <col min="4281" max="4281" width="9.7109375" customWidth="1"/>
    <col min="4282" max="4282" width="9.140625" customWidth="1"/>
    <col min="4283" max="4283" width="13.85546875" bestFit="1" customWidth="1"/>
    <col min="4287" max="4287" width="3" customWidth="1"/>
    <col min="4288" max="4288" width="7" customWidth="1"/>
    <col min="4289" max="4289" width="38.5703125" customWidth="1"/>
    <col min="4290" max="4292" width="11.28515625" customWidth="1"/>
    <col min="4293" max="4293" width="11.85546875" customWidth="1"/>
    <col min="4294" max="4294" width="12.85546875" bestFit="1" customWidth="1"/>
    <col min="4295" max="4295" width="13.5703125" bestFit="1" customWidth="1"/>
    <col min="4296" max="4296" width="11.7109375" bestFit="1" customWidth="1"/>
    <col min="4297" max="4297" width="9.7109375" customWidth="1"/>
    <col min="4298" max="4298" width="9.140625" customWidth="1"/>
    <col min="4299" max="4299" width="13.85546875" bestFit="1" customWidth="1"/>
    <col min="4303" max="4303" width="3" customWidth="1"/>
    <col min="4304" max="4304" width="7" customWidth="1"/>
    <col min="4305" max="4305" width="38.5703125" customWidth="1"/>
    <col min="4306" max="4308" width="11.28515625" customWidth="1"/>
    <col min="4309" max="4309" width="11.85546875" customWidth="1"/>
    <col min="4310" max="4310" width="12.85546875" bestFit="1" customWidth="1"/>
    <col min="4311" max="4311" width="13.5703125" bestFit="1" customWidth="1"/>
    <col min="4312" max="4312" width="11.7109375" bestFit="1" customWidth="1"/>
    <col min="4313" max="4313" width="9.7109375" customWidth="1"/>
    <col min="4314" max="4314" width="9.140625" customWidth="1"/>
    <col min="4315" max="4315" width="13.85546875" bestFit="1" customWidth="1"/>
    <col min="4319" max="4319" width="3" customWidth="1"/>
    <col min="4320" max="4320" width="7" customWidth="1"/>
    <col min="4321" max="4321" width="38.5703125" customWidth="1"/>
    <col min="4322" max="4324" width="11.28515625" customWidth="1"/>
    <col min="4325" max="4325" width="11.85546875" customWidth="1"/>
    <col min="4326" max="4326" width="12.85546875" bestFit="1" customWidth="1"/>
    <col min="4327" max="4327" width="13.5703125" bestFit="1" customWidth="1"/>
    <col min="4328" max="4328" width="11.7109375" bestFit="1" customWidth="1"/>
    <col min="4329" max="4329" width="9.7109375" customWidth="1"/>
    <col min="4330" max="4330" width="9.140625" customWidth="1"/>
    <col min="4331" max="4331" width="13.85546875" bestFit="1" customWidth="1"/>
    <col min="4335" max="4335" width="3" customWidth="1"/>
    <col min="4336" max="4336" width="7" customWidth="1"/>
    <col min="4337" max="4337" width="38.5703125" customWidth="1"/>
    <col min="4338" max="4340" width="11.28515625" customWidth="1"/>
    <col min="4341" max="4341" width="11.85546875" customWidth="1"/>
    <col min="4342" max="4342" width="12.85546875" bestFit="1" customWidth="1"/>
    <col min="4343" max="4343" width="13.5703125" bestFit="1" customWidth="1"/>
    <col min="4344" max="4344" width="11.7109375" bestFit="1" customWidth="1"/>
    <col min="4345" max="4345" width="9.7109375" customWidth="1"/>
    <col min="4346" max="4346" width="9.140625" customWidth="1"/>
    <col min="4347" max="4347" width="13.85546875" bestFit="1" customWidth="1"/>
    <col min="4351" max="4351" width="3" customWidth="1"/>
    <col min="4352" max="4352" width="7" customWidth="1"/>
    <col min="4353" max="4353" width="38.5703125" customWidth="1"/>
    <col min="4354" max="4356" width="11.28515625" customWidth="1"/>
    <col min="4357" max="4357" width="11.85546875" customWidth="1"/>
    <col min="4358" max="4358" width="12.85546875" bestFit="1" customWidth="1"/>
    <col min="4359" max="4359" width="13.5703125" bestFit="1" customWidth="1"/>
    <col min="4360" max="4360" width="11.7109375" bestFit="1" customWidth="1"/>
    <col min="4361" max="4361" width="9.7109375" customWidth="1"/>
    <col min="4362" max="4362" width="9.140625" customWidth="1"/>
    <col min="4363" max="4363" width="13.85546875" bestFit="1" customWidth="1"/>
    <col min="4367" max="4367" width="3" customWidth="1"/>
    <col min="4368" max="4368" width="7" customWidth="1"/>
    <col min="4369" max="4369" width="38.5703125" customWidth="1"/>
    <col min="4370" max="4372" width="11.28515625" customWidth="1"/>
    <col min="4373" max="4373" width="11.85546875" customWidth="1"/>
    <col min="4374" max="4374" width="12.85546875" bestFit="1" customWidth="1"/>
    <col min="4375" max="4375" width="13.5703125" bestFit="1" customWidth="1"/>
    <col min="4376" max="4376" width="11.7109375" bestFit="1" customWidth="1"/>
    <col min="4377" max="4377" width="9.7109375" customWidth="1"/>
    <col min="4378" max="4378" width="9.140625" customWidth="1"/>
    <col min="4379" max="4379" width="13.85546875" bestFit="1" customWidth="1"/>
    <col min="4383" max="4383" width="3" customWidth="1"/>
    <col min="4384" max="4384" width="7" customWidth="1"/>
    <col min="4385" max="4385" width="38.5703125" customWidth="1"/>
    <col min="4386" max="4388" width="11.28515625" customWidth="1"/>
    <col min="4389" max="4389" width="11.85546875" customWidth="1"/>
    <col min="4390" max="4390" width="12.85546875" bestFit="1" customWidth="1"/>
    <col min="4391" max="4391" width="13.5703125" bestFit="1" customWidth="1"/>
    <col min="4392" max="4392" width="11.7109375" bestFit="1" customWidth="1"/>
    <col min="4393" max="4393" width="9.7109375" customWidth="1"/>
    <col min="4394" max="4394" width="9.140625" customWidth="1"/>
    <col min="4395" max="4395" width="13.85546875" bestFit="1" customWidth="1"/>
    <col min="4399" max="4399" width="3" customWidth="1"/>
    <col min="4400" max="4400" width="7" customWidth="1"/>
    <col min="4401" max="4401" width="38.5703125" customWidth="1"/>
    <col min="4402" max="4404" width="11.28515625" customWidth="1"/>
    <col min="4405" max="4405" width="11.85546875" customWidth="1"/>
    <col min="4406" max="4406" width="12.85546875" bestFit="1" customWidth="1"/>
    <col min="4407" max="4407" width="13.5703125" bestFit="1" customWidth="1"/>
    <col min="4408" max="4408" width="11.7109375" bestFit="1" customWidth="1"/>
    <col min="4409" max="4409" width="9.7109375" customWidth="1"/>
    <col min="4410" max="4410" width="9.140625" customWidth="1"/>
    <col min="4411" max="4411" width="13.85546875" bestFit="1" customWidth="1"/>
    <col min="4415" max="4415" width="3" customWidth="1"/>
    <col min="4416" max="4416" width="7" customWidth="1"/>
    <col min="4417" max="4417" width="38.5703125" customWidth="1"/>
    <col min="4418" max="4420" width="11.28515625" customWidth="1"/>
    <col min="4421" max="4421" width="11.85546875" customWidth="1"/>
    <col min="4422" max="4422" width="12.85546875" bestFit="1" customWidth="1"/>
    <col min="4423" max="4423" width="13.5703125" bestFit="1" customWidth="1"/>
    <col min="4424" max="4424" width="11.7109375" bestFit="1" customWidth="1"/>
    <col min="4425" max="4425" width="9.7109375" customWidth="1"/>
    <col min="4426" max="4426" width="9.140625" customWidth="1"/>
    <col min="4427" max="4427" width="13.85546875" bestFit="1" customWidth="1"/>
    <col min="4431" max="4431" width="3" customWidth="1"/>
    <col min="4432" max="4432" width="7" customWidth="1"/>
    <col min="4433" max="4433" width="38.5703125" customWidth="1"/>
    <col min="4434" max="4436" width="11.28515625" customWidth="1"/>
    <col min="4437" max="4437" width="11.85546875" customWidth="1"/>
    <col min="4438" max="4438" width="12.85546875" bestFit="1" customWidth="1"/>
    <col min="4439" max="4439" width="13.5703125" bestFit="1" customWidth="1"/>
    <col min="4440" max="4440" width="11.7109375" bestFit="1" customWidth="1"/>
    <col min="4441" max="4441" width="9.7109375" customWidth="1"/>
    <col min="4442" max="4442" width="9.140625" customWidth="1"/>
    <col min="4443" max="4443" width="13.85546875" bestFit="1" customWidth="1"/>
    <col min="4447" max="4447" width="3" customWidth="1"/>
    <col min="4448" max="4448" width="7" customWidth="1"/>
    <col min="4449" max="4449" width="38.5703125" customWidth="1"/>
    <col min="4450" max="4452" width="11.28515625" customWidth="1"/>
    <col min="4453" max="4453" width="11.85546875" customWidth="1"/>
    <col min="4454" max="4454" width="12.85546875" bestFit="1" customWidth="1"/>
    <col min="4455" max="4455" width="13.5703125" bestFit="1" customWidth="1"/>
    <col min="4456" max="4456" width="11.7109375" bestFit="1" customWidth="1"/>
    <col min="4457" max="4457" width="9.7109375" customWidth="1"/>
    <col min="4458" max="4458" width="9.140625" customWidth="1"/>
    <col min="4459" max="4459" width="13.85546875" bestFit="1" customWidth="1"/>
    <col min="4463" max="4463" width="3" customWidth="1"/>
    <col min="4464" max="4464" width="7" customWidth="1"/>
    <col min="4465" max="4465" width="38.5703125" customWidth="1"/>
    <col min="4466" max="4468" width="11.28515625" customWidth="1"/>
    <col min="4469" max="4469" width="11.85546875" customWidth="1"/>
    <col min="4470" max="4470" width="12.85546875" bestFit="1" customWidth="1"/>
    <col min="4471" max="4471" width="13.5703125" bestFit="1" customWidth="1"/>
    <col min="4472" max="4472" width="11.7109375" bestFit="1" customWidth="1"/>
    <col min="4473" max="4473" width="9.7109375" customWidth="1"/>
    <col min="4474" max="4474" width="9.140625" customWidth="1"/>
    <col min="4475" max="4475" width="13.85546875" bestFit="1" customWidth="1"/>
    <col min="4479" max="4479" width="3" customWidth="1"/>
    <col min="4480" max="4480" width="7" customWidth="1"/>
    <col min="4481" max="4481" width="38.5703125" customWidth="1"/>
    <col min="4482" max="4484" width="11.28515625" customWidth="1"/>
    <col min="4485" max="4485" width="11.85546875" customWidth="1"/>
    <col min="4486" max="4486" width="12.85546875" bestFit="1" customWidth="1"/>
    <col min="4487" max="4487" width="13.5703125" bestFit="1" customWidth="1"/>
    <col min="4488" max="4488" width="11.7109375" bestFit="1" customWidth="1"/>
    <col min="4489" max="4489" width="9.7109375" customWidth="1"/>
    <col min="4490" max="4490" width="9.140625" customWidth="1"/>
    <col min="4491" max="4491" width="13.85546875" bestFit="1" customWidth="1"/>
    <col min="4495" max="4495" width="3" customWidth="1"/>
    <col min="4496" max="4496" width="7" customWidth="1"/>
    <col min="4497" max="4497" width="38.5703125" customWidth="1"/>
    <col min="4498" max="4500" width="11.28515625" customWidth="1"/>
    <col min="4501" max="4501" width="11.85546875" customWidth="1"/>
    <col min="4502" max="4502" width="12.85546875" bestFit="1" customWidth="1"/>
    <col min="4503" max="4503" width="13.5703125" bestFit="1" customWidth="1"/>
    <col min="4504" max="4504" width="11.7109375" bestFit="1" customWidth="1"/>
    <col min="4505" max="4505" width="9.7109375" customWidth="1"/>
    <col min="4506" max="4506" width="9.140625" customWidth="1"/>
    <col min="4507" max="4507" width="13.85546875" bestFit="1" customWidth="1"/>
    <col min="4511" max="4511" width="3" customWidth="1"/>
    <col min="4512" max="4512" width="7" customWidth="1"/>
    <col min="4513" max="4513" width="38.5703125" customWidth="1"/>
    <col min="4514" max="4516" width="11.28515625" customWidth="1"/>
    <col min="4517" max="4517" width="11.85546875" customWidth="1"/>
    <col min="4518" max="4518" width="12.85546875" bestFit="1" customWidth="1"/>
    <col min="4519" max="4519" width="13.5703125" bestFit="1" customWidth="1"/>
    <col min="4520" max="4520" width="11.7109375" bestFit="1" customWidth="1"/>
    <col min="4521" max="4521" width="9.7109375" customWidth="1"/>
    <col min="4522" max="4522" width="9.140625" customWidth="1"/>
    <col min="4523" max="4523" width="13.85546875" bestFit="1" customWidth="1"/>
    <col min="4527" max="4527" width="3" customWidth="1"/>
    <col min="4528" max="4528" width="7" customWidth="1"/>
    <col min="4529" max="4529" width="38.5703125" customWidth="1"/>
    <col min="4530" max="4532" width="11.28515625" customWidth="1"/>
    <col min="4533" max="4533" width="11.85546875" customWidth="1"/>
    <col min="4534" max="4534" width="12.85546875" bestFit="1" customWidth="1"/>
    <col min="4535" max="4535" width="13.5703125" bestFit="1" customWidth="1"/>
    <col min="4536" max="4536" width="11.7109375" bestFit="1" customWidth="1"/>
    <col min="4537" max="4537" width="9.7109375" customWidth="1"/>
    <col min="4538" max="4538" width="9.140625" customWidth="1"/>
    <col min="4539" max="4539" width="13.85546875" bestFit="1" customWidth="1"/>
    <col min="4543" max="4543" width="3" customWidth="1"/>
    <col min="4544" max="4544" width="7" customWidth="1"/>
    <col min="4545" max="4545" width="38.5703125" customWidth="1"/>
    <col min="4546" max="4548" width="11.28515625" customWidth="1"/>
    <col min="4549" max="4549" width="11.85546875" customWidth="1"/>
    <col min="4550" max="4550" width="12.85546875" bestFit="1" customWidth="1"/>
    <col min="4551" max="4551" width="13.5703125" bestFit="1" customWidth="1"/>
    <col min="4552" max="4552" width="11.7109375" bestFit="1" customWidth="1"/>
    <col min="4553" max="4553" width="9.7109375" customWidth="1"/>
    <col min="4554" max="4554" width="9.140625" customWidth="1"/>
    <col min="4555" max="4555" width="13.85546875" bestFit="1" customWidth="1"/>
    <col min="4559" max="4559" width="3" customWidth="1"/>
    <col min="4560" max="4560" width="7" customWidth="1"/>
    <col min="4561" max="4561" width="38.5703125" customWidth="1"/>
    <col min="4562" max="4564" width="11.28515625" customWidth="1"/>
    <col min="4565" max="4565" width="11.85546875" customWidth="1"/>
    <col min="4566" max="4566" width="12.85546875" bestFit="1" customWidth="1"/>
    <col min="4567" max="4567" width="13.5703125" bestFit="1" customWidth="1"/>
    <col min="4568" max="4568" width="11.7109375" bestFit="1" customWidth="1"/>
    <col min="4569" max="4569" width="9.7109375" customWidth="1"/>
    <col min="4570" max="4570" width="9.140625" customWidth="1"/>
    <col min="4571" max="4571" width="13.85546875" bestFit="1" customWidth="1"/>
    <col min="4575" max="4575" width="3" customWidth="1"/>
    <col min="4576" max="4576" width="7" customWidth="1"/>
    <col min="4577" max="4577" width="38.5703125" customWidth="1"/>
    <col min="4578" max="4580" width="11.28515625" customWidth="1"/>
    <col min="4581" max="4581" width="11.85546875" customWidth="1"/>
    <col min="4582" max="4582" width="12.85546875" bestFit="1" customWidth="1"/>
    <col min="4583" max="4583" width="13.5703125" bestFit="1" customWidth="1"/>
    <col min="4584" max="4584" width="11.7109375" bestFit="1" customWidth="1"/>
    <col min="4585" max="4585" width="9.7109375" customWidth="1"/>
    <col min="4586" max="4586" width="9.140625" customWidth="1"/>
    <col min="4587" max="4587" width="13.85546875" bestFit="1" customWidth="1"/>
    <col min="4591" max="4591" width="3" customWidth="1"/>
    <col min="4592" max="4592" width="7" customWidth="1"/>
    <col min="4593" max="4593" width="38.5703125" customWidth="1"/>
    <col min="4594" max="4596" width="11.28515625" customWidth="1"/>
    <col min="4597" max="4597" width="11.85546875" customWidth="1"/>
    <col min="4598" max="4598" width="12.85546875" bestFit="1" customWidth="1"/>
    <col min="4599" max="4599" width="13.5703125" bestFit="1" customWidth="1"/>
    <col min="4600" max="4600" width="11.7109375" bestFit="1" customWidth="1"/>
    <col min="4601" max="4601" width="9.7109375" customWidth="1"/>
    <col min="4602" max="4602" width="9.140625" customWidth="1"/>
    <col min="4603" max="4603" width="13.85546875" bestFit="1" customWidth="1"/>
    <col min="4607" max="4607" width="3" customWidth="1"/>
    <col min="4608" max="4608" width="7" customWidth="1"/>
    <col min="4609" max="4609" width="38.5703125" customWidth="1"/>
    <col min="4610" max="4612" width="11.28515625" customWidth="1"/>
    <col min="4613" max="4613" width="11.85546875" customWidth="1"/>
    <col min="4614" max="4614" width="12.85546875" bestFit="1" customWidth="1"/>
    <col min="4615" max="4615" width="13.5703125" bestFit="1" customWidth="1"/>
    <col min="4616" max="4616" width="11.7109375" bestFit="1" customWidth="1"/>
    <col min="4617" max="4617" width="9.7109375" customWidth="1"/>
    <col min="4618" max="4618" width="9.140625" customWidth="1"/>
    <col min="4619" max="4619" width="13.85546875" bestFit="1" customWidth="1"/>
    <col min="4623" max="4623" width="3" customWidth="1"/>
    <col min="4624" max="4624" width="7" customWidth="1"/>
    <col min="4625" max="4625" width="38.5703125" customWidth="1"/>
    <col min="4626" max="4628" width="11.28515625" customWidth="1"/>
    <col min="4629" max="4629" width="11.85546875" customWidth="1"/>
    <col min="4630" max="4630" width="12.85546875" bestFit="1" customWidth="1"/>
    <col min="4631" max="4631" width="13.5703125" bestFit="1" customWidth="1"/>
    <col min="4632" max="4632" width="11.7109375" bestFit="1" customWidth="1"/>
    <col min="4633" max="4633" width="9.7109375" customWidth="1"/>
    <col min="4634" max="4634" width="9.140625" customWidth="1"/>
    <col min="4635" max="4635" width="13.85546875" bestFit="1" customWidth="1"/>
    <col min="4639" max="4639" width="3" customWidth="1"/>
    <col min="4640" max="4640" width="7" customWidth="1"/>
    <col min="4641" max="4641" width="38.5703125" customWidth="1"/>
    <col min="4642" max="4644" width="11.28515625" customWidth="1"/>
    <col min="4645" max="4645" width="11.85546875" customWidth="1"/>
    <col min="4646" max="4646" width="12.85546875" bestFit="1" customWidth="1"/>
    <col min="4647" max="4647" width="13.5703125" bestFit="1" customWidth="1"/>
    <col min="4648" max="4648" width="11.7109375" bestFit="1" customWidth="1"/>
    <col min="4649" max="4649" width="9.7109375" customWidth="1"/>
    <col min="4650" max="4650" width="9.140625" customWidth="1"/>
    <col min="4651" max="4651" width="13.85546875" bestFit="1" customWidth="1"/>
    <col min="4655" max="4655" width="3" customWidth="1"/>
    <col min="4656" max="4656" width="7" customWidth="1"/>
    <col min="4657" max="4657" width="38.5703125" customWidth="1"/>
    <col min="4658" max="4660" width="11.28515625" customWidth="1"/>
    <col min="4661" max="4661" width="11.85546875" customWidth="1"/>
    <col min="4662" max="4662" width="12.85546875" bestFit="1" customWidth="1"/>
    <col min="4663" max="4663" width="13.5703125" bestFit="1" customWidth="1"/>
    <col min="4664" max="4664" width="11.7109375" bestFit="1" customWidth="1"/>
    <col min="4665" max="4665" width="9.7109375" customWidth="1"/>
    <col min="4666" max="4666" width="9.140625" customWidth="1"/>
    <col min="4667" max="4667" width="13.85546875" bestFit="1" customWidth="1"/>
    <col min="4671" max="4671" width="3" customWidth="1"/>
    <col min="4672" max="4672" width="7" customWidth="1"/>
    <col min="4673" max="4673" width="38.5703125" customWidth="1"/>
    <col min="4674" max="4676" width="11.28515625" customWidth="1"/>
    <col min="4677" max="4677" width="11.85546875" customWidth="1"/>
    <col min="4678" max="4678" width="12.85546875" bestFit="1" customWidth="1"/>
    <col min="4679" max="4679" width="13.5703125" bestFit="1" customWidth="1"/>
    <col min="4680" max="4680" width="11.7109375" bestFit="1" customWidth="1"/>
    <col min="4681" max="4681" width="9.7109375" customWidth="1"/>
    <col min="4682" max="4682" width="9.140625" customWidth="1"/>
    <col min="4683" max="4683" width="13.85546875" bestFit="1" customWidth="1"/>
    <col min="4687" max="4687" width="3" customWidth="1"/>
    <col min="4688" max="4688" width="7" customWidth="1"/>
    <col min="4689" max="4689" width="38.5703125" customWidth="1"/>
    <col min="4690" max="4692" width="11.28515625" customWidth="1"/>
    <col min="4693" max="4693" width="11.85546875" customWidth="1"/>
    <col min="4694" max="4694" width="12.85546875" bestFit="1" customWidth="1"/>
    <col min="4695" max="4695" width="13.5703125" bestFit="1" customWidth="1"/>
    <col min="4696" max="4696" width="11.7109375" bestFit="1" customWidth="1"/>
    <col min="4697" max="4697" width="9.7109375" customWidth="1"/>
    <col min="4698" max="4698" width="9.140625" customWidth="1"/>
    <col min="4699" max="4699" width="13.85546875" bestFit="1" customWidth="1"/>
    <col min="4703" max="4703" width="3" customWidth="1"/>
    <col min="4704" max="4704" width="7" customWidth="1"/>
    <col min="4705" max="4705" width="38.5703125" customWidth="1"/>
    <col min="4706" max="4708" width="11.28515625" customWidth="1"/>
    <col min="4709" max="4709" width="11.85546875" customWidth="1"/>
    <col min="4710" max="4710" width="12.85546875" bestFit="1" customWidth="1"/>
    <col min="4711" max="4711" width="13.5703125" bestFit="1" customWidth="1"/>
    <col min="4712" max="4712" width="11.7109375" bestFit="1" customWidth="1"/>
    <col min="4713" max="4713" width="9.7109375" customWidth="1"/>
    <col min="4714" max="4714" width="9.140625" customWidth="1"/>
    <col min="4715" max="4715" width="13.85546875" bestFit="1" customWidth="1"/>
    <col min="4719" max="4719" width="3" customWidth="1"/>
    <col min="4720" max="4720" width="7" customWidth="1"/>
    <col min="4721" max="4721" width="38.5703125" customWidth="1"/>
    <col min="4722" max="4724" width="11.28515625" customWidth="1"/>
    <col min="4725" max="4725" width="11.85546875" customWidth="1"/>
    <col min="4726" max="4726" width="12.85546875" bestFit="1" customWidth="1"/>
    <col min="4727" max="4727" width="13.5703125" bestFit="1" customWidth="1"/>
    <col min="4728" max="4728" width="11.7109375" bestFit="1" customWidth="1"/>
    <col min="4729" max="4729" width="9.7109375" customWidth="1"/>
    <col min="4730" max="4730" width="9.140625" customWidth="1"/>
    <col min="4731" max="4731" width="13.85546875" bestFit="1" customWidth="1"/>
    <col min="4735" max="4735" width="3" customWidth="1"/>
    <col min="4736" max="4736" width="7" customWidth="1"/>
    <col min="4737" max="4737" width="38.5703125" customWidth="1"/>
    <col min="4738" max="4740" width="11.28515625" customWidth="1"/>
    <col min="4741" max="4741" width="11.85546875" customWidth="1"/>
    <col min="4742" max="4742" width="12.85546875" bestFit="1" customWidth="1"/>
    <col min="4743" max="4743" width="13.5703125" bestFit="1" customWidth="1"/>
    <col min="4744" max="4744" width="11.7109375" bestFit="1" customWidth="1"/>
    <col min="4745" max="4745" width="9.7109375" customWidth="1"/>
    <col min="4746" max="4746" width="9.140625" customWidth="1"/>
    <col min="4747" max="4747" width="13.85546875" bestFit="1" customWidth="1"/>
    <col min="4751" max="4751" width="3" customWidth="1"/>
    <col min="4752" max="4752" width="7" customWidth="1"/>
    <col min="4753" max="4753" width="38.5703125" customWidth="1"/>
    <col min="4754" max="4756" width="11.28515625" customWidth="1"/>
    <col min="4757" max="4757" width="11.85546875" customWidth="1"/>
    <col min="4758" max="4758" width="12.85546875" bestFit="1" customWidth="1"/>
    <col min="4759" max="4759" width="13.5703125" bestFit="1" customWidth="1"/>
    <col min="4760" max="4760" width="11.7109375" bestFit="1" customWidth="1"/>
    <col min="4761" max="4761" width="9.7109375" customWidth="1"/>
    <col min="4762" max="4762" width="9.140625" customWidth="1"/>
    <col min="4763" max="4763" width="13.85546875" bestFit="1" customWidth="1"/>
    <col min="4767" max="4767" width="3" customWidth="1"/>
    <col min="4768" max="4768" width="7" customWidth="1"/>
    <col min="4769" max="4769" width="38.5703125" customWidth="1"/>
    <col min="4770" max="4772" width="11.28515625" customWidth="1"/>
    <col min="4773" max="4773" width="11.85546875" customWidth="1"/>
    <col min="4774" max="4774" width="12.85546875" bestFit="1" customWidth="1"/>
    <col min="4775" max="4775" width="13.5703125" bestFit="1" customWidth="1"/>
    <col min="4776" max="4776" width="11.7109375" bestFit="1" customWidth="1"/>
    <col min="4777" max="4777" width="9.7109375" customWidth="1"/>
    <col min="4778" max="4778" width="9.140625" customWidth="1"/>
    <col min="4779" max="4779" width="13.85546875" bestFit="1" customWidth="1"/>
    <col min="4783" max="4783" width="3" customWidth="1"/>
    <col min="4784" max="4784" width="7" customWidth="1"/>
    <col min="4785" max="4785" width="38.5703125" customWidth="1"/>
    <col min="4786" max="4788" width="11.28515625" customWidth="1"/>
    <col min="4789" max="4789" width="11.85546875" customWidth="1"/>
    <col min="4790" max="4790" width="12.85546875" bestFit="1" customWidth="1"/>
    <col min="4791" max="4791" width="13.5703125" bestFit="1" customWidth="1"/>
    <col min="4792" max="4792" width="11.7109375" bestFit="1" customWidth="1"/>
    <col min="4793" max="4793" width="9.7109375" customWidth="1"/>
    <col min="4794" max="4794" width="9.140625" customWidth="1"/>
    <col min="4795" max="4795" width="13.85546875" bestFit="1" customWidth="1"/>
    <col min="4799" max="4799" width="3" customWidth="1"/>
    <col min="4800" max="4800" width="7" customWidth="1"/>
    <col min="4801" max="4801" width="38.5703125" customWidth="1"/>
    <col min="4802" max="4804" width="11.28515625" customWidth="1"/>
    <col min="4805" max="4805" width="11.85546875" customWidth="1"/>
    <col min="4806" max="4806" width="12.85546875" bestFit="1" customWidth="1"/>
    <col min="4807" max="4807" width="13.5703125" bestFit="1" customWidth="1"/>
    <col min="4808" max="4808" width="11.7109375" bestFit="1" customWidth="1"/>
    <col min="4809" max="4809" width="9.7109375" customWidth="1"/>
    <col min="4810" max="4810" width="9.140625" customWidth="1"/>
    <col min="4811" max="4811" width="13.85546875" bestFit="1" customWidth="1"/>
    <col min="4815" max="4815" width="3" customWidth="1"/>
    <col min="4816" max="4816" width="7" customWidth="1"/>
    <col min="4817" max="4817" width="38.5703125" customWidth="1"/>
    <col min="4818" max="4820" width="11.28515625" customWidth="1"/>
    <col min="4821" max="4821" width="11.85546875" customWidth="1"/>
    <col min="4822" max="4822" width="12.85546875" bestFit="1" customWidth="1"/>
    <col min="4823" max="4823" width="13.5703125" bestFit="1" customWidth="1"/>
    <col min="4824" max="4824" width="11.7109375" bestFit="1" customWidth="1"/>
    <col min="4825" max="4825" width="9.7109375" customWidth="1"/>
    <col min="4826" max="4826" width="9.140625" customWidth="1"/>
    <col min="4827" max="4827" width="13.85546875" bestFit="1" customWidth="1"/>
    <col min="4831" max="4831" width="3" customWidth="1"/>
    <col min="4832" max="4832" width="7" customWidth="1"/>
    <col min="4833" max="4833" width="38.5703125" customWidth="1"/>
    <col min="4834" max="4836" width="11.28515625" customWidth="1"/>
    <col min="4837" max="4837" width="11.85546875" customWidth="1"/>
    <col min="4838" max="4838" width="12.85546875" bestFit="1" customWidth="1"/>
    <col min="4839" max="4839" width="13.5703125" bestFit="1" customWidth="1"/>
    <col min="4840" max="4840" width="11.7109375" bestFit="1" customWidth="1"/>
    <col min="4841" max="4841" width="9.7109375" customWidth="1"/>
    <col min="4842" max="4842" width="9.140625" customWidth="1"/>
    <col min="4843" max="4843" width="13.85546875" bestFit="1" customWidth="1"/>
    <col min="4847" max="4847" width="3" customWidth="1"/>
    <col min="4848" max="4848" width="7" customWidth="1"/>
    <col min="4849" max="4849" width="38.5703125" customWidth="1"/>
    <col min="4850" max="4852" width="11.28515625" customWidth="1"/>
    <col min="4853" max="4853" width="11.85546875" customWidth="1"/>
    <col min="4854" max="4854" width="12.85546875" bestFit="1" customWidth="1"/>
    <col min="4855" max="4855" width="13.5703125" bestFit="1" customWidth="1"/>
    <col min="4856" max="4856" width="11.7109375" bestFit="1" customWidth="1"/>
    <col min="4857" max="4857" width="9.7109375" customWidth="1"/>
    <col min="4858" max="4858" width="9.140625" customWidth="1"/>
    <col min="4859" max="4859" width="13.85546875" bestFit="1" customWidth="1"/>
    <col min="4863" max="4863" width="3" customWidth="1"/>
    <col min="4864" max="4864" width="7" customWidth="1"/>
    <col min="4865" max="4865" width="38.5703125" customWidth="1"/>
    <col min="4866" max="4868" width="11.28515625" customWidth="1"/>
    <col min="4869" max="4869" width="11.85546875" customWidth="1"/>
    <col min="4870" max="4870" width="12.85546875" bestFit="1" customWidth="1"/>
    <col min="4871" max="4871" width="13.5703125" bestFit="1" customWidth="1"/>
    <col min="4872" max="4872" width="11.7109375" bestFit="1" customWidth="1"/>
    <col min="4873" max="4873" width="9.7109375" customWidth="1"/>
    <col min="4874" max="4874" width="9.140625" customWidth="1"/>
    <col min="4875" max="4875" width="13.85546875" bestFit="1" customWidth="1"/>
    <col min="4879" max="4879" width="3" customWidth="1"/>
    <col min="4880" max="4880" width="7" customWidth="1"/>
    <col min="4881" max="4881" width="38.5703125" customWidth="1"/>
    <col min="4882" max="4884" width="11.28515625" customWidth="1"/>
    <col min="4885" max="4885" width="11.85546875" customWidth="1"/>
    <col min="4886" max="4886" width="12.85546875" bestFit="1" customWidth="1"/>
    <col min="4887" max="4887" width="13.5703125" bestFit="1" customWidth="1"/>
    <col min="4888" max="4888" width="11.7109375" bestFit="1" customWidth="1"/>
    <col min="4889" max="4889" width="9.7109375" customWidth="1"/>
    <col min="4890" max="4890" width="9.140625" customWidth="1"/>
    <col min="4891" max="4891" width="13.85546875" bestFit="1" customWidth="1"/>
    <col min="4895" max="4895" width="3" customWidth="1"/>
    <col min="4896" max="4896" width="7" customWidth="1"/>
    <col min="4897" max="4897" width="38.5703125" customWidth="1"/>
    <col min="4898" max="4900" width="11.28515625" customWidth="1"/>
    <col min="4901" max="4901" width="11.85546875" customWidth="1"/>
    <col min="4902" max="4902" width="12.85546875" bestFit="1" customWidth="1"/>
    <col min="4903" max="4903" width="13.5703125" bestFit="1" customWidth="1"/>
    <col min="4904" max="4904" width="11.7109375" bestFit="1" customWidth="1"/>
    <col min="4905" max="4905" width="9.7109375" customWidth="1"/>
    <col min="4906" max="4906" width="9.140625" customWidth="1"/>
    <col min="4907" max="4907" width="13.85546875" bestFit="1" customWidth="1"/>
    <col min="4911" max="4911" width="3" customWidth="1"/>
    <col min="4912" max="4912" width="7" customWidth="1"/>
    <col min="4913" max="4913" width="38.5703125" customWidth="1"/>
    <col min="4914" max="4916" width="11.28515625" customWidth="1"/>
    <col min="4917" max="4917" width="11.85546875" customWidth="1"/>
    <col min="4918" max="4918" width="12.85546875" bestFit="1" customWidth="1"/>
    <col min="4919" max="4919" width="13.5703125" bestFit="1" customWidth="1"/>
    <col min="4920" max="4920" width="11.7109375" bestFit="1" customWidth="1"/>
    <col min="4921" max="4921" width="9.7109375" customWidth="1"/>
    <col min="4922" max="4922" width="9.140625" customWidth="1"/>
    <col min="4923" max="4923" width="13.85546875" bestFit="1" customWidth="1"/>
    <col min="4927" max="4927" width="3" customWidth="1"/>
    <col min="4928" max="4928" width="7" customWidth="1"/>
    <col min="4929" max="4929" width="38.5703125" customWidth="1"/>
    <col min="4930" max="4932" width="11.28515625" customWidth="1"/>
    <col min="4933" max="4933" width="11.85546875" customWidth="1"/>
    <col min="4934" max="4934" width="12.85546875" bestFit="1" customWidth="1"/>
    <col min="4935" max="4935" width="13.5703125" bestFit="1" customWidth="1"/>
    <col min="4936" max="4936" width="11.7109375" bestFit="1" customWidth="1"/>
    <col min="4937" max="4937" width="9.7109375" customWidth="1"/>
    <col min="4938" max="4938" width="9.140625" customWidth="1"/>
    <col min="4939" max="4939" width="13.85546875" bestFit="1" customWidth="1"/>
    <col min="4943" max="4943" width="3" customWidth="1"/>
    <col min="4944" max="4944" width="7" customWidth="1"/>
    <col min="4945" max="4945" width="38.5703125" customWidth="1"/>
    <col min="4946" max="4948" width="11.28515625" customWidth="1"/>
    <col min="4949" max="4949" width="11.85546875" customWidth="1"/>
    <col min="4950" max="4950" width="12.85546875" bestFit="1" customWidth="1"/>
    <col min="4951" max="4951" width="13.5703125" bestFit="1" customWidth="1"/>
    <col min="4952" max="4952" width="11.7109375" bestFit="1" customWidth="1"/>
    <col min="4953" max="4953" width="9.7109375" customWidth="1"/>
    <col min="4954" max="4954" width="9.140625" customWidth="1"/>
    <col min="4955" max="4955" width="13.85546875" bestFit="1" customWidth="1"/>
    <col min="4959" max="4959" width="3" customWidth="1"/>
    <col min="4960" max="4960" width="7" customWidth="1"/>
    <col min="4961" max="4961" width="38.5703125" customWidth="1"/>
    <col min="4962" max="4964" width="11.28515625" customWidth="1"/>
    <col min="4965" max="4965" width="11.85546875" customWidth="1"/>
    <col min="4966" max="4966" width="12.85546875" bestFit="1" customWidth="1"/>
    <col min="4967" max="4967" width="13.5703125" bestFit="1" customWidth="1"/>
    <col min="4968" max="4968" width="11.7109375" bestFit="1" customWidth="1"/>
    <col min="4969" max="4969" width="9.7109375" customWidth="1"/>
    <col min="4970" max="4970" width="9.140625" customWidth="1"/>
    <col min="4971" max="4971" width="13.85546875" bestFit="1" customWidth="1"/>
    <col min="4975" max="4975" width="3" customWidth="1"/>
    <col min="4976" max="4976" width="7" customWidth="1"/>
    <col min="4977" max="4977" width="38.5703125" customWidth="1"/>
    <col min="4978" max="4980" width="11.28515625" customWidth="1"/>
    <col min="4981" max="4981" width="11.85546875" customWidth="1"/>
    <col min="4982" max="4982" width="12.85546875" bestFit="1" customWidth="1"/>
    <col min="4983" max="4983" width="13.5703125" bestFit="1" customWidth="1"/>
    <col min="4984" max="4984" width="11.7109375" bestFit="1" customWidth="1"/>
    <col min="4985" max="4985" width="9.7109375" customWidth="1"/>
    <col min="4986" max="4986" width="9.140625" customWidth="1"/>
    <col min="4987" max="4987" width="13.85546875" bestFit="1" customWidth="1"/>
    <col min="4991" max="4991" width="3" customWidth="1"/>
    <col min="4992" max="4992" width="7" customWidth="1"/>
    <col min="4993" max="4993" width="38.5703125" customWidth="1"/>
    <col min="4994" max="4996" width="11.28515625" customWidth="1"/>
    <col min="4997" max="4997" width="11.85546875" customWidth="1"/>
    <col min="4998" max="4998" width="12.85546875" bestFit="1" customWidth="1"/>
    <col min="4999" max="4999" width="13.5703125" bestFit="1" customWidth="1"/>
    <col min="5000" max="5000" width="11.7109375" bestFit="1" customWidth="1"/>
    <col min="5001" max="5001" width="9.7109375" customWidth="1"/>
    <col min="5002" max="5002" width="9.140625" customWidth="1"/>
    <col min="5003" max="5003" width="13.85546875" bestFit="1" customWidth="1"/>
    <col min="5007" max="5007" width="3" customWidth="1"/>
    <col min="5008" max="5008" width="7" customWidth="1"/>
    <col min="5009" max="5009" width="38.5703125" customWidth="1"/>
    <col min="5010" max="5012" width="11.28515625" customWidth="1"/>
    <col min="5013" max="5013" width="11.85546875" customWidth="1"/>
    <col min="5014" max="5014" width="12.85546875" bestFit="1" customWidth="1"/>
    <col min="5015" max="5015" width="13.5703125" bestFit="1" customWidth="1"/>
    <col min="5016" max="5016" width="11.7109375" bestFit="1" customWidth="1"/>
    <col min="5017" max="5017" width="9.7109375" customWidth="1"/>
    <col min="5018" max="5018" width="9.140625" customWidth="1"/>
    <col min="5019" max="5019" width="13.85546875" bestFit="1" customWidth="1"/>
    <col min="5023" max="5023" width="3" customWidth="1"/>
    <col min="5024" max="5024" width="7" customWidth="1"/>
    <col min="5025" max="5025" width="38.5703125" customWidth="1"/>
    <col min="5026" max="5028" width="11.28515625" customWidth="1"/>
    <col min="5029" max="5029" width="11.85546875" customWidth="1"/>
    <col min="5030" max="5030" width="12.85546875" bestFit="1" customWidth="1"/>
    <col min="5031" max="5031" width="13.5703125" bestFit="1" customWidth="1"/>
    <col min="5032" max="5032" width="11.7109375" bestFit="1" customWidth="1"/>
    <col min="5033" max="5033" width="9.7109375" customWidth="1"/>
    <col min="5034" max="5034" width="9.140625" customWidth="1"/>
    <col min="5035" max="5035" width="13.85546875" bestFit="1" customWidth="1"/>
    <col min="5039" max="5039" width="3" customWidth="1"/>
    <col min="5040" max="5040" width="7" customWidth="1"/>
    <col min="5041" max="5041" width="38.5703125" customWidth="1"/>
    <col min="5042" max="5044" width="11.28515625" customWidth="1"/>
    <col min="5045" max="5045" width="11.85546875" customWidth="1"/>
    <col min="5046" max="5046" width="12.85546875" bestFit="1" customWidth="1"/>
    <col min="5047" max="5047" width="13.5703125" bestFit="1" customWidth="1"/>
    <col min="5048" max="5048" width="11.7109375" bestFit="1" customWidth="1"/>
    <col min="5049" max="5049" width="9.7109375" customWidth="1"/>
    <col min="5050" max="5050" width="9.140625" customWidth="1"/>
    <col min="5051" max="5051" width="13.85546875" bestFit="1" customWidth="1"/>
    <col min="5055" max="5055" width="3" customWidth="1"/>
    <col min="5056" max="5056" width="7" customWidth="1"/>
    <col min="5057" max="5057" width="38.5703125" customWidth="1"/>
    <col min="5058" max="5060" width="11.28515625" customWidth="1"/>
    <col min="5061" max="5061" width="11.85546875" customWidth="1"/>
    <col min="5062" max="5062" width="12.85546875" bestFit="1" customWidth="1"/>
    <col min="5063" max="5063" width="13.5703125" bestFit="1" customWidth="1"/>
    <col min="5064" max="5064" width="11.7109375" bestFit="1" customWidth="1"/>
    <col min="5065" max="5065" width="9.7109375" customWidth="1"/>
    <col min="5066" max="5066" width="9.140625" customWidth="1"/>
    <col min="5067" max="5067" width="13.85546875" bestFit="1" customWidth="1"/>
    <col min="5071" max="5071" width="3" customWidth="1"/>
    <col min="5072" max="5072" width="7" customWidth="1"/>
    <col min="5073" max="5073" width="38.5703125" customWidth="1"/>
    <col min="5074" max="5076" width="11.28515625" customWidth="1"/>
    <col min="5077" max="5077" width="11.85546875" customWidth="1"/>
    <col min="5078" max="5078" width="12.85546875" bestFit="1" customWidth="1"/>
    <col min="5079" max="5079" width="13.5703125" bestFit="1" customWidth="1"/>
    <col min="5080" max="5080" width="11.7109375" bestFit="1" customWidth="1"/>
    <col min="5081" max="5081" width="9.7109375" customWidth="1"/>
    <col min="5082" max="5082" width="9.140625" customWidth="1"/>
    <col min="5083" max="5083" width="13.85546875" bestFit="1" customWidth="1"/>
    <col min="5087" max="5087" width="3" customWidth="1"/>
    <col min="5088" max="5088" width="7" customWidth="1"/>
    <col min="5089" max="5089" width="38.5703125" customWidth="1"/>
    <col min="5090" max="5092" width="11.28515625" customWidth="1"/>
    <col min="5093" max="5093" width="11.85546875" customWidth="1"/>
    <col min="5094" max="5094" width="12.85546875" bestFit="1" customWidth="1"/>
    <col min="5095" max="5095" width="13.5703125" bestFit="1" customWidth="1"/>
    <col min="5096" max="5096" width="11.7109375" bestFit="1" customWidth="1"/>
    <col min="5097" max="5097" width="9.7109375" customWidth="1"/>
    <col min="5098" max="5098" width="9.140625" customWidth="1"/>
    <col min="5099" max="5099" width="13.85546875" bestFit="1" customWidth="1"/>
    <col min="5103" max="5103" width="3" customWidth="1"/>
    <col min="5104" max="5104" width="7" customWidth="1"/>
    <col min="5105" max="5105" width="38.5703125" customWidth="1"/>
    <col min="5106" max="5108" width="11.28515625" customWidth="1"/>
    <col min="5109" max="5109" width="11.85546875" customWidth="1"/>
    <col min="5110" max="5110" width="12.85546875" bestFit="1" customWidth="1"/>
    <col min="5111" max="5111" width="13.5703125" bestFit="1" customWidth="1"/>
    <col min="5112" max="5112" width="11.7109375" bestFit="1" customWidth="1"/>
    <col min="5113" max="5113" width="9.7109375" customWidth="1"/>
    <col min="5114" max="5114" width="9.140625" customWidth="1"/>
    <col min="5115" max="5115" width="13.85546875" bestFit="1" customWidth="1"/>
    <col min="5119" max="5119" width="3" customWidth="1"/>
    <col min="5120" max="5120" width="7" customWidth="1"/>
    <col min="5121" max="5121" width="38.5703125" customWidth="1"/>
    <col min="5122" max="5124" width="11.28515625" customWidth="1"/>
    <col min="5125" max="5125" width="11.85546875" customWidth="1"/>
    <col min="5126" max="5126" width="12.85546875" bestFit="1" customWidth="1"/>
    <col min="5127" max="5127" width="13.5703125" bestFit="1" customWidth="1"/>
    <col min="5128" max="5128" width="11.7109375" bestFit="1" customWidth="1"/>
    <col min="5129" max="5129" width="9.7109375" customWidth="1"/>
    <col min="5130" max="5130" width="9.140625" customWidth="1"/>
    <col min="5131" max="5131" width="13.85546875" bestFit="1" customWidth="1"/>
    <col min="5135" max="5135" width="3" customWidth="1"/>
    <col min="5136" max="5136" width="7" customWidth="1"/>
    <col min="5137" max="5137" width="38.5703125" customWidth="1"/>
    <col min="5138" max="5140" width="11.28515625" customWidth="1"/>
    <col min="5141" max="5141" width="11.85546875" customWidth="1"/>
    <col min="5142" max="5142" width="12.85546875" bestFit="1" customWidth="1"/>
    <col min="5143" max="5143" width="13.5703125" bestFit="1" customWidth="1"/>
    <col min="5144" max="5144" width="11.7109375" bestFit="1" customWidth="1"/>
    <col min="5145" max="5145" width="9.7109375" customWidth="1"/>
    <col min="5146" max="5146" width="9.140625" customWidth="1"/>
    <col min="5147" max="5147" width="13.85546875" bestFit="1" customWidth="1"/>
    <col min="5151" max="5151" width="3" customWidth="1"/>
    <col min="5152" max="5152" width="7" customWidth="1"/>
    <col min="5153" max="5153" width="38.5703125" customWidth="1"/>
    <col min="5154" max="5156" width="11.28515625" customWidth="1"/>
    <col min="5157" max="5157" width="11.85546875" customWidth="1"/>
    <col min="5158" max="5158" width="12.85546875" bestFit="1" customWidth="1"/>
    <col min="5159" max="5159" width="13.5703125" bestFit="1" customWidth="1"/>
    <col min="5160" max="5160" width="11.7109375" bestFit="1" customWidth="1"/>
    <col min="5161" max="5161" width="9.7109375" customWidth="1"/>
    <col min="5162" max="5162" width="9.140625" customWidth="1"/>
    <col min="5163" max="5163" width="13.85546875" bestFit="1" customWidth="1"/>
    <col min="5167" max="5167" width="3" customWidth="1"/>
    <col min="5168" max="5168" width="7" customWidth="1"/>
    <col min="5169" max="5169" width="38.5703125" customWidth="1"/>
    <col min="5170" max="5172" width="11.28515625" customWidth="1"/>
    <col min="5173" max="5173" width="11.85546875" customWidth="1"/>
    <col min="5174" max="5174" width="12.85546875" bestFit="1" customWidth="1"/>
    <col min="5175" max="5175" width="13.5703125" bestFit="1" customWidth="1"/>
    <col min="5176" max="5176" width="11.7109375" bestFit="1" customWidth="1"/>
    <col min="5177" max="5177" width="9.7109375" customWidth="1"/>
    <col min="5178" max="5178" width="9.140625" customWidth="1"/>
    <col min="5179" max="5179" width="13.85546875" bestFit="1" customWidth="1"/>
    <col min="5183" max="5183" width="3" customWidth="1"/>
    <col min="5184" max="5184" width="7" customWidth="1"/>
    <col min="5185" max="5185" width="38.5703125" customWidth="1"/>
    <col min="5186" max="5188" width="11.28515625" customWidth="1"/>
    <col min="5189" max="5189" width="11.85546875" customWidth="1"/>
    <col min="5190" max="5190" width="12.85546875" bestFit="1" customWidth="1"/>
    <col min="5191" max="5191" width="13.5703125" bestFit="1" customWidth="1"/>
    <col min="5192" max="5192" width="11.7109375" bestFit="1" customWidth="1"/>
    <col min="5193" max="5193" width="9.7109375" customWidth="1"/>
    <col min="5194" max="5194" width="9.140625" customWidth="1"/>
    <col min="5195" max="5195" width="13.85546875" bestFit="1" customWidth="1"/>
    <col min="5199" max="5199" width="3" customWidth="1"/>
    <col min="5200" max="5200" width="7" customWidth="1"/>
    <col min="5201" max="5201" width="38.5703125" customWidth="1"/>
    <col min="5202" max="5204" width="11.28515625" customWidth="1"/>
    <col min="5205" max="5205" width="11.85546875" customWidth="1"/>
    <col min="5206" max="5206" width="12.85546875" bestFit="1" customWidth="1"/>
    <col min="5207" max="5207" width="13.5703125" bestFit="1" customWidth="1"/>
    <col min="5208" max="5208" width="11.7109375" bestFit="1" customWidth="1"/>
    <col min="5209" max="5209" width="9.7109375" customWidth="1"/>
    <col min="5210" max="5210" width="9.140625" customWidth="1"/>
    <col min="5211" max="5211" width="13.85546875" bestFit="1" customWidth="1"/>
    <col min="5215" max="5215" width="3" customWidth="1"/>
    <col min="5216" max="5216" width="7" customWidth="1"/>
    <col min="5217" max="5217" width="38.5703125" customWidth="1"/>
    <col min="5218" max="5220" width="11.28515625" customWidth="1"/>
    <col min="5221" max="5221" width="11.85546875" customWidth="1"/>
    <col min="5222" max="5222" width="12.85546875" bestFit="1" customWidth="1"/>
    <col min="5223" max="5223" width="13.5703125" bestFit="1" customWidth="1"/>
    <col min="5224" max="5224" width="11.7109375" bestFit="1" customWidth="1"/>
    <col min="5225" max="5225" width="9.7109375" customWidth="1"/>
    <col min="5226" max="5226" width="9.140625" customWidth="1"/>
    <col min="5227" max="5227" width="13.85546875" bestFit="1" customWidth="1"/>
    <col min="5231" max="5231" width="3" customWidth="1"/>
    <col min="5232" max="5232" width="7" customWidth="1"/>
    <col min="5233" max="5233" width="38.5703125" customWidth="1"/>
    <col min="5234" max="5236" width="11.28515625" customWidth="1"/>
    <col min="5237" max="5237" width="11.85546875" customWidth="1"/>
    <col min="5238" max="5238" width="12.85546875" bestFit="1" customWidth="1"/>
    <col min="5239" max="5239" width="13.5703125" bestFit="1" customWidth="1"/>
    <col min="5240" max="5240" width="11.7109375" bestFit="1" customWidth="1"/>
    <col min="5241" max="5241" width="9.7109375" customWidth="1"/>
    <col min="5242" max="5242" width="9.140625" customWidth="1"/>
    <col min="5243" max="5243" width="13.85546875" bestFit="1" customWidth="1"/>
    <col min="5247" max="5247" width="3" customWidth="1"/>
    <col min="5248" max="5248" width="7" customWidth="1"/>
    <col min="5249" max="5249" width="38.5703125" customWidth="1"/>
    <col min="5250" max="5252" width="11.28515625" customWidth="1"/>
    <col min="5253" max="5253" width="11.85546875" customWidth="1"/>
    <col min="5254" max="5254" width="12.85546875" bestFit="1" customWidth="1"/>
    <col min="5255" max="5255" width="13.5703125" bestFit="1" customWidth="1"/>
    <col min="5256" max="5256" width="11.7109375" bestFit="1" customWidth="1"/>
    <col min="5257" max="5257" width="9.7109375" customWidth="1"/>
    <col min="5258" max="5258" width="9.140625" customWidth="1"/>
    <col min="5259" max="5259" width="13.85546875" bestFit="1" customWidth="1"/>
    <col min="5263" max="5263" width="3" customWidth="1"/>
    <col min="5264" max="5264" width="7" customWidth="1"/>
    <col min="5265" max="5265" width="38.5703125" customWidth="1"/>
    <col min="5266" max="5268" width="11.28515625" customWidth="1"/>
    <col min="5269" max="5269" width="11.85546875" customWidth="1"/>
    <col min="5270" max="5270" width="12.85546875" bestFit="1" customWidth="1"/>
    <col min="5271" max="5271" width="13.5703125" bestFit="1" customWidth="1"/>
    <col min="5272" max="5272" width="11.7109375" bestFit="1" customWidth="1"/>
    <col min="5273" max="5273" width="9.7109375" customWidth="1"/>
    <col min="5274" max="5274" width="9.140625" customWidth="1"/>
    <col min="5275" max="5275" width="13.85546875" bestFit="1" customWidth="1"/>
    <col min="5279" max="5279" width="3" customWidth="1"/>
    <col min="5280" max="5280" width="7" customWidth="1"/>
    <col min="5281" max="5281" width="38.5703125" customWidth="1"/>
    <col min="5282" max="5284" width="11.28515625" customWidth="1"/>
    <col min="5285" max="5285" width="11.85546875" customWidth="1"/>
    <col min="5286" max="5286" width="12.85546875" bestFit="1" customWidth="1"/>
    <col min="5287" max="5287" width="13.5703125" bestFit="1" customWidth="1"/>
    <col min="5288" max="5288" width="11.7109375" bestFit="1" customWidth="1"/>
    <col min="5289" max="5289" width="9.7109375" customWidth="1"/>
    <col min="5290" max="5290" width="9.140625" customWidth="1"/>
    <col min="5291" max="5291" width="13.85546875" bestFit="1" customWidth="1"/>
    <col min="5295" max="5295" width="3" customWidth="1"/>
    <col min="5296" max="5296" width="7" customWidth="1"/>
    <col min="5297" max="5297" width="38.5703125" customWidth="1"/>
    <col min="5298" max="5300" width="11.28515625" customWidth="1"/>
    <col min="5301" max="5301" width="11.85546875" customWidth="1"/>
    <col min="5302" max="5302" width="12.85546875" bestFit="1" customWidth="1"/>
    <col min="5303" max="5303" width="13.5703125" bestFit="1" customWidth="1"/>
    <col min="5304" max="5304" width="11.7109375" bestFit="1" customWidth="1"/>
    <col min="5305" max="5305" width="9.7109375" customWidth="1"/>
    <col min="5306" max="5306" width="9.140625" customWidth="1"/>
    <col min="5307" max="5307" width="13.85546875" bestFit="1" customWidth="1"/>
    <col min="5311" max="5311" width="3" customWidth="1"/>
    <col min="5312" max="5312" width="7" customWidth="1"/>
    <col min="5313" max="5313" width="38.5703125" customWidth="1"/>
    <col min="5314" max="5316" width="11.28515625" customWidth="1"/>
    <col min="5317" max="5317" width="11.85546875" customWidth="1"/>
    <col min="5318" max="5318" width="12.85546875" bestFit="1" customWidth="1"/>
    <col min="5319" max="5319" width="13.5703125" bestFit="1" customWidth="1"/>
    <col min="5320" max="5320" width="11.7109375" bestFit="1" customWidth="1"/>
    <col min="5321" max="5321" width="9.7109375" customWidth="1"/>
    <col min="5322" max="5322" width="9.140625" customWidth="1"/>
    <col min="5323" max="5323" width="13.85546875" bestFit="1" customWidth="1"/>
    <col min="5327" max="5327" width="3" customWidth="1"/>
    <col min="5328" max="5328" width="7" customWidth="1"/>
    <col min="5329" max="5329" width="38.5703125" customWidth="1"/>
    <col min="5330" max="5332" width="11.28515625" customWidth="1"/>
    <col min="5333" max="5333" width="11.85546875" customWidth="1"/>
    <col min="5334" max="5334" width="12.85546875" bestFit="1" customWidth="1"/>
    <col min="5335" max="5335" width="13.5703125" bestFit="1" customWidth="1"/>
    <col min="5336" max="5336" width="11.7109375" bestFit="1" customWidth="1"/>
    <col min="5337" max="5337" width="9.7109375" customWidth="1"/>
    <col min="5338" max="5338" width="9.140625" customWidth="1"/>
    <col min="5339" max="5339" width="13.85546875" bestFit="1" customWidth="1"/>
    <col min="5343" max="5343" width="3" customWidth="1"/>
    <col min="5344" max="5344" width="7" customWidth="1"/>
    <col min="5345" max="5345" width="38.5703125" customWidth="1"/>
    <col min="5346" max="5348" width="11.28515625" customWidth="1"/>
    <col min="5349" max="5349" width="11.85546875" customWidth="1"/>
    <col min="5350" max="5350" width="12.85546875" bestFit="1" customWidth="1"/>
    <col min="5351" max="5351" width="13.5703125" bestFit="1" customWidth="1"/>
    <col min="5352" max="5352" width="11.7109375" bestFit="1" customWidth="1"/>
    <col min="5353" max="5353" width="9.7109375" customWidth="1"/>
    <col min="5354" max="5354" width="9.140625" customWidth="1"/>
    <col min="5355" max="5355" width="13.85546875" bestFit="1" customWidth="1"/>
    <col min="5359" max="5359" width="3" customWidth="1"/>
    <col min="5360" max="5360" width="7" customWidth="1"/>
    <col min="5361" max="5361" width="38.5703125" customWidth="1"/>
    <col min="5362" max="5364" width="11.28515625" customWidth="1"/>
    <col min="5365" max="5365" width="11.85546875" customWidth="1"/>
    <col min="5366" max="5366" width="12.85546875" bestFit="1" customWidth="1"/>
    <col min="5367" max="5367" width="13.5703125" bestFit="1" customWidth="1"/>
    <col min="5368" max="5368" width="11.7109375" bestFit="1" customWidth="1"/>
    <col min="5369" max="5369" width="9.7109375" customWidth="1"/>
    <col min="5370" max="5370" width="9.140625" customWidth="1"/>
    <col min="5371" max="5371" width="13.85546875" bestFit="1" customWidth="1"/>
    <col min="5375" max="5375" width="3" customWidth="1"/>
    <col min="5376" max="5376" width="7" customWidth="1"/>
    <col min="5377" max="5377" width="38.5703125" customWidth="1"/>
    <col min="5378" max="5380" width="11.28515625" customWidth="1"/>
    <col min="5381" max="5381" width="11.85546875" customWidth="1"/>
    <col min="5382" max="5382" width="12.85546875" bestFit="1" customWidth="1"/>
    <col min="5383" max="5383" width="13.5703125" bestFit="1" customWidth="1"/>
    <col min="5384" max="5384" width="11.7109375" bestFit="1" customWidth="1"/>
    <col min="5385" max="5385" width="9.7109375" customWidth="1"/>
    <col min="5386" max="5386" width="9.140625" customWidth="1"/>
    <col min="5387" max="5387" width="13.85546875" bestFit="1" customWidth="1"/>
    <col min="5391" max="5391" width="3" customWidth="1"/>
    <col min="5392" max="5392" width="7" customWidth="1"/>
    <col min="5393" max="5393" width="38.5703125" customWidth="1"/>
    <col min="5394" max="5396" width="11.28515625" customWidth="1"/>
    <col min="5397" max="5397" width="11.85546875" customWidth="1"/>
    <col min="5398" max="5398" width="12.85546875" bestFit="1" customWidth="1"/>
    <col min="5399" max="5399" width="13.5703125" bestFit="1" customWidth="1"/>
    <col min="5400" max="5400" width="11.7109375" bestFit="1" customWidth="1"/>
    <col min="5401" max="5401" width="9.7109375" customWidth="1"/>
    <col min="5402" max="5402" width="9.140625" customWidth="1"/>
    <col min="5403" max="5403" width="13.85546875" bestFit="1" customWidth="1"/>
    <col min="5407" max="5407" width="3" customWidth="1"/>
    <col min="5408" max="5408" width="7" customWidth="1"/>
    <col min="5409" max="5409" width="38.5703125" customWidth="1"/>
    <col min="5410" max="5412" width="11.28515625" customWidth="1"/>
    <col min="5413" max="5413" width="11.85546875" customWidth="1"/>
    <col min="5414" max="5414" width="12.85546875" bestFit="1" customWidth="1"/>
    <col min="5415" max="5415" width="13.5703125" bestFit="1" customWidth="1"/>
    <col min="5416" max="5416" width="11.7109375" bestFit="1" customWidth="1"/>
    <col min="5417" max="5417" width="9.7109375" customWidth="1"/>
    <col min="5418" max="5418" width="9.140625" customWidth="1"/>
    <col min="5419" max="5419" width="13.85546875" bestFit="1" customWidth="1"/>
    <col min="5423" max="5423" width="3" customWidth="1"/>
    <col min="5424" max="5424" width="7" customWidth="1"/>
    <col min="5425" max="5425" width="38.5703125" customWidth="1"/>
    <col min="5426" max="5428" width="11.28515625" customWidth="1"/>
    <col min="5429" max="5429" width="11.85546875" customWidth="1"/>
    <col min="5430" max="5430" width="12.85546875" bestFit="1" customWidth="1"/>
    <col min="5431" max="5431" width="13.5703125" bestFit="1" customWidth="1"/>
    <col min="5432" max="5432" width="11.7109375" bestFit="1" customWidth="1"/>
    <col min="5433" max="5433" width="9.7109375" customWidth="1"/>
    <col min="5434" max="5434" width="9.140625" customWidth="1"/>
    <col min="5435" max="5435" width="13.85546875" bestFit="1" customWidth="1"/>
    <col min="5439" max="5439" width="3" customWidth="1"/>
    <col min="5440" max="5440" width="7" customWidth="1"/>
    <col min="5441" max="5441" width="38.5703125" customWidth="1"/>
    <col min="5442" max="5444" width="11.28515625" customWidth="1"/>
    <col min="5445" max="5445" width="11.85546875" customWidth="1"/>
    <col min="5446" max="5446" width="12.85546875" bestFit="1" customWidth="1"/>
    <col min="5447" max="5447" width="13.5703125" bestFit="1" customWidth="1"/>
    <col min="5448" max="5448" width="11.7109375" bestFit="1" customWidth="1"/>
    <col min="5449" max="5449" width="9.7109375" customWidth="1"/>
    <col min="5450" max="5450" width="9.140625" customWidth="1"/>
    <col min="5451" max="5451" width="13.85546875" bestFit="1" customWidth="1"/>
    <col min="5455" max="5455" width="3" customWidth="1"/>
    <col min="5456" max="5456" width="7" customWidth="1"/>
    <col min="5457" max="5457" width="38.5703125" customWidth="1"/>
    <col min="5458" max="5460" width="11.28515625" customWidth="1"/>
    <col min="5461" max="5461" width="11.85546875" customWidth="1"/>
    <col min="5462" max="5462" width="12.85546875" bestFit="1" customWidth="1"/>
    <col min="5463" max="5463" width="13.5703125" bestFit="1" customWidth="1"/>
    <col min="5464" max="5464" width="11.7109375" bestFit="1" customWidth="1"/>
    <col min="5465" max="5465" width="9.7109375" customWidth="1"/>
    <col min="5466" max="5466" width="9.140625" customWidth="1"/>
    <col min="5467" max="5467" width="13.85546875" bestFit="1" customWidth="1"/>
    <col min="5471" max="5471" width="3" customWidth="1"/>
    <col min="5472" max="5472" width="7" customWidth="1"/>
    <col min="5473" max="5473" width="38.5703125" customWidth="1"/>
    <col min="5474" max="5476" width="11.28515625" customWidth="1"/>
    <col min="5477" max="5477" width="11.85546875" customWidth="1"/>
    <col min="5478" max="5478" width="12.85546875" bestFit="1" customWidth="1"/>
    <col min="5479" max="5479" width="13.5703125" bestFit="1" customWidth="1"/>
    <col min="5480" max="5480" width="11.7109375" bestFit="1" customWidth="1"/>
    <col min="5481" max="5481" width="9.7109375" customWidth="1"/>
    <col min="5482" max="5482" width="9.140625" customWidth="1"/>
    <col min="5483" max="5483" width="13.85546875" bestFit="1" customWidth="1"/>
    <col min="5487" max="5487" width="3" customWidth="1"/>
    <col min="5488" max="5488" width="7" customWidth="1"/>
    <col min="5489" max="5489" width="38.5703125" customWidth="1"/>
    <col min="5490" max="5492" width="11.28515625" customWidth="1"/>
    <col min="5493" max="5493" width="11.85546875" customWidth="1"/>
    <col min="5494" max="5494" width="12.85546875" bestFit="1" customWidth="1"/>
    <col min="5495" max="5495" width="13.5703125" bestFit="1" customWidth="1"/>
    <col min="5496" max="5496" width="11.7109375" bestFit="1" customWidth="1"/>
    <col min="5497" max="5497" width="9.7109375" customWidth="1"/>
    <col min="5498" max="5498" width="9.140625" customWidth="1"/>
    <col min="5499" max="5499" width="13.85546875" bestFit="1" customWidth="1"/>
    <col min="5503" max="5503" width="3" customWidth="1"/>
    <col min="5504" max="5504" width="7" customWidth="1"/>
    <col min="5505" max="5505" width="38.5703125" customWidth="1"/>
    <col min="5506" max="5508" width="11.28515625" customWidth="1"/>
    <col min="5509" max="5509" width="11.85546875" customWidth="1"/>
    <col min="5510" max="5510" width="12.85546875" bestFit="1" customWidth="1"/>
    <col min="5511" max="5511" width="13.5703125" bestFit="1" customWidth="1"/>
    <col min="5512" max="5512" width="11.7109375" bestFit="1" customWidth="1"/>
    <col min="5513" max="5513" width="9.7109375" customWidth="1"/>
    <col min="5514" max="5514" width="9.140625" customWidth="1"/>
    <col min="5515" max="5515" width="13.85546875" bestFit="1" customWidth="1"/>
    <col min="5519" max="5519" width="3" customWidth="1"/>
    <col min="5520" max="5520" width="7" customWidth="1"/>
    <col min="5521" max="5521" width="38.5703125" customWidth="1"/>
    <col min="5522" max="5524" width="11.28515625" customWidth="1"/>
    <col min="5525" max="5525" width="11.85546875" customWidth="1"/>
    <col min="5526" max="5526" width="12.85546875" bestFit="1" customWidth="1"/>
    <col min="5527" max="5527" width="13.5703125" bestFit="1" customWidth="1"/>
    <col min="5528" max="5528" width="11.7109375" bestFit="1" customWidth="1"/>
    <col min="5529" max="5529" width="9.7109375" customWidth="1"/>
    <col min="5530" max="5530" width="9.140625" customWidth="1"/>
    <col min="5531" max="5531" width="13.85546875" bestFit="1" customWidth="1"/>
    <col min="5535" max="5535" width="3" customWidth="1"/>
    <col min="5536" max="5536" width="7" customWidth="1"/>
    <col min="5537" max="5537" width="38.5703125" customWidth="1"/>
    <col min="5538" max="5540" width="11.28515625" customWidth="1"/>
    <col min="5541" max="5541" width="11.85546875" customWidth="1"/>
    <col min="5542" max="5542" width="12.85546875" bestFit="1" customWidth="1"/>
    <col min="5543" max="5543" width="13.5703125" bestFit="1" customWidth="1"/>
    <col min="5544" max="5544" width="11.7109375" bestFit="1" customWidth="1"/>
    <col min="5545" max="5545" width="9.7109375" customWidth="1"/>
    <col min="5546" max="5546" width="9.140625" customWidth="1"/>
    <col min="5547" max="5547" width="13.85546875" bestFit="1" customWidth="1"/>
    <col min="5551" max="5551" width="3" customWidth="1"/>
    <col min="5552" max="5552" width="7" customWidth="1"/>
    <col min="5553" max="5553" width="38.5703125" customWidth="1"/>
    <col min="5554" max="5556" width="11.28515625" customWidth="1"/>
    <col min="5557" max="5557" width="11.85546875" customWidth="1"/>
    <col min="5558" max="5558" width="12.85546875" bestFit="1" customWidth="1"/>
    <col min="5559" max="5559" width="13.5703125" bestFit="1" customWidth="1"/>
    <col min="5560" max="5560" width="11.7109375" bestFit="1" customWidth="1"/>
    <col min="5561" max="5561" width="9.7109375" customWidth="1"/>
    <col min="5562" max="5562" width="9.140625" customWidth="1"/>
    <col min="5563" max="5563" width="13.85546875" bestFit="1" customWidth="1"/>
    <col min="5567" max="5567" width="3" customWidth="1"/>
    <col min="5568" max="5568" width="7" customWidth="1"/>
    <col min="5569" max="5569" width="38.5703125" customWidth="1"/>
    <col min="5570" max="5572" width="11.28515625" customWidth="1"/>
    <col min="5573" max="5573" width="11.85546875" customWidth="1"/>
    <col min="5574" max="5574" width="12.85546875" bestFit="1" customWidth="1"/>
    <col min="5575" max="5575" width="13.5703125" bestFit="1" customWidth="1"/>
    <col min="5576" max="5576" width="11.7109375" bestFit="1" customWidth="1"/>
    <col min="5577" max="5577" width="9.7109375" customWidth="1"/>
    <col min="5578" max="5578" width="9.140625" customWidth="1"/>
    <col min="5579" max="5579" width="13.85546875" bestFit="1" customWidth="1"/>
    <col min="5583" max="5583" width="3" customWidth="1"/>
    <col min="5584" max="5584" width="7" customWidth="1"/>
    <col min="5585" max="5585" width="38.5703125" customWidth="1"/>
    <col min="5586" max="5588" width="11.28515625" customWidth="1"/>
    <col min="5589" max="5589" width="11.85546875" customWidth="1"/>
    <col min="5590" max="5590" width="12.85546875" bestFit="1" customWidth="1"/>
    <col min="5591" max="5591" width="13.5703125" bestFit="1" customWidth="1"/>
    <col min="5592" max="5592" width="11.7109375" bestFit="1" customWidth="1"/>
    <col min="5593" max="5593" width="9.7109375" customWidth="1"/>
    <col min="5594" max="5594" width="9.140625" customWidth="1"/>
    <col min="5595" max="5595" width="13.85546875" bestFit="1" customWidth="1"/>
    <col min="5599" max="5599" width="3" customWidth="1"/>
    <col min="5600" max="5600" width="7" customWidth="1"/>
    <col min="5601" max="5601" width="38.5703125" customWidth="1"/>
    <col min="5602" max="5604" width="11.28515625" customWidth="1"/>
    <col min="5605" max="5605" width="11.85546875" customWidth="1"/>
    <col min="5606" max="5606" width="12.85546875" bestFit="1" customWidth="1"/>
    <col min="5607" max="5607" width="13.5703125" bestFit="1" customWidth="1"/>
    <col min="5608" max="5608" width="11.7109375" bestFit="1" customWidth="1"/>
    <col min="5609" max="5609" width="9.7109375" customWidth="1"/>
    <col min="5610" max="5610" width="9.140625" customWidth="1"/>
    <col min="5611" max="5611" width="13.85546875" bestFit="1" customWidth="1"/>
    <col min="5615" max="5615" width="3" customWidth="1"/>
    <col min="5616" max="5616" width="7" customWidth="1"/>
    <col min="5617" max="5617" width="38.5703125" customWidth="1"/>
    <col min="5618" max="5620" width="11.28515625" customWidth="1"/>
    <col min="5621" max="5621" width="11.85546875" customWidth="1"/>
    <col min="5622" max="5622" width="12.85546875" bestFit="1" customWidth="1"/>
    <col min="5623" max="5623" width="13.5703125" bestFit="1" customWidth="1"/>
    <col min="5624" max="5624" width="11.7109375" bestFit="1" customWidth="1"/>
    <col min="5625" max="5625" width="9.7109375" customWidth="1"/>
    <col min="5626" max="5626" width="9.140625" customWidth="1"/>
    <col min="5627" max="5627" width="13.85546875" bestFit="1" customWidth="1"/>
    <col min="5631" max="5631" width="3" customWidth="1"/>
    <col min="5632" max="5632" width="7" customWidth="1"/>
    <col min="5633" max="5633" width="38.5703125" customWidth="1"/>
    <col min="5634" max="5636" width="11.28515625" customWidth="1"/>
    <col min="5637" max="5637" width="11.85546875" customWidth="1"/>
    <col min="5638" max="5638" width="12.85546875" bestFit="1" customWidth="1"/>
    <col min="5639" max="5639" width="13.5703125" bestFit="1" customWidth="1"/>
    <col min="5640" max="5640" width="11.7109375" bestFit="1" customWidth="1"/>
    <col min="5641" max="5641" width="9.7109375" customWidth="1"/>
    <col min="5642" max="5642" width="9.140625" customWidth="1"/>
    <col min="5643" max="5643" width="13.85546875" bestFit="1" customWidth="1"/>
    <col min="5647" max="5647" width="3" customWidth="1"/>
    <col min="5648" max="5648" width="7" customWidth="1"/>
    <col min="5649" max="5649" width="38.5703125" customWidth="1"/>
    <col min="5650" max="5652" width="11.28515625" customWidth="1"/>
    <col min="5653" max="5653" width="11.85546875" customWidth="1"/>
    <col min="5654" max="5654" width="12.85546875" bestFit="1" customWidth="1"/>
    <col min="5655" max="5655" width="13.5703125" bestFit="1" customWidth="1"/>
    <col min="5656" max="5656" width="11.7109375" bestFit="1" customWidth="1"/>
    <col min="5657" max="5657" width="9.7109375" customWidth="1"/>
    <col min="5658" max="5658" width="9.140625" customWidth="1"/>
    <col min="5659" max="5659" width="13.85546875" bestFit="1" customWidth="1"/>
    <col min="5663" max="5663" width="3" customWidth="1"/>
    <col min="5664" max="5664" width="7" customWidth="1"/>
    <col min="5665" max="5665" width="38.5703125" customWidth="1"/>
    <col min="5666" max="5668" width="11.28515625" customWidth="1"/>
    <col min="5669" max="5669" width="11.85546875" customWidth="1"/>
    <col min="5670" max="5670" width="12.85546875" bestFit="1" customWidth="1"/>
    <col min="5671" max="5671" width="13.5703125" bestFit="1" customWidth="1"/>
    <col min="5672" max="5672" width="11.7109375" bestFit="1" customWidth="1"/>
    <col min="5673" max="5673" width="9.7109375" customWidth="1"/>
    <col min="5674" max="5674" width="9.140625" customWidth="1"/>
    <col min="5675" max="5675" width="13.85546875" bestFit="1" customWidth="1"/>
    <col min="5679" max="5679" width="3" customWidth="1"/>
    <col min="5680" max="5680" width="7" customWidth="1"/>
    <col min="5681" max="5681" width="38.5703125" customWidth="1"/>
    <col min="5682" max="5684" width="11.28515625" customWidth="1"/>
    <col min="5685" max="5685" width="11.85546875" customWidth="1"/>
    <col min="5686" max="5686" width="12.85546875" bestFit="1" customWidth="1"/>
    <col min="5687" max="5687" width="13.5703125" bestFit="1" customWidth="1"/>
    <col min="5688" max="5688" width="11.7109375" bestFit="1" customWidth="1"/>
    <col min="5689" max="5689" width="9.7109375" customWidth="1"/>
    <col min="5690" max="5690" width="9.140625" customWidth="1"/>
    <col min="5691" max="5691" width="13.85546875" bestFit="1" customWidth="1"/>
    <col min="5695" max="5695" width="3" customWidth="1"/>
    <col min="5696" max="5696" width="7" customWidth="1"/>
    <col min="5697" max="5697" width="38.5703125" customWidth="1"/>
    <col min="5698" max="5700" width="11.28515625" customWidth="1"/>
    <col min="5701" max="5701" width="11.85546875" customWidth="1"/>
    <col min="5702" max="5702" width="12.85546875" bestFit="1" customWidth="1"/>
    <col min="5703" max="5703" width="13.5703125" bestFit="1" customWidth="1"/>
    <col min="5704" max="5704" width="11.7109375" bestFit="1" customWidth="1"/>
    <col min="5705" max="5705" width="9.7109375" customWidth="1"/>
    <col min="5706" max="5706" width="9.140625" customWidth="1"/>
    <col min="5707" max="5707" width="13.85546875" bestFit="1" customWidth="1"/>
    <col min="5711" max="5711" width="3" customWidth="1"/>
    <col min="5712" max="5712" width="7" customWidth="1"/>
    <col min="5713" max="5713" width="38.5703125" customWidth="1"/>
    <col min="5714" max="5716" width="11.28515625" customWidth="1"/>
    <col min="5717" max="5717" width="11.85546875" customWidth="1"/>
    <col min="5718" max="5718" width="12.85546875" bestFit="1" customWidth="1"/>
    <col min="5719" max="5719" width="13.5703125" bestFit="1" customWidth="1"/>
    <col min="5720" max="5720" width="11.7109375" bestFit="1" customWidth="1"/>
    <col min="5721" max="5721" width="9.7109375" customWidth="1"/>
    <col min="5722" max="5722" width="9.140625" customWidth="1"/>
    <col min="5723" max="5723" width="13.85546875" bestFit="1" customWidth="1"/>
    <col min="5727" max="5727" width="3" customWidth="1"/>
    <col min="5728" max="5728" width="7" customWidth="1"/>
    <col min="5729" max="5729" width="38.5703125" customWidth="1"/>
    <col min="5730" max="5732" width="11.28515625" customWidth="1"/>
    <col min="5733" max="5733" width="11.85546875" customWidth="1"/>
    <col min="5734" max="5734" width="12.85546875" bestFit="1" customWidth="1"/>
    <col min="5735" max="5735" width="13.5703125" bestFit="1" customWidth="1"/>
    <col min="5736" max="5736" width="11.7109375" bestFit="1" customWidth="1"/>
    <col min="5737" max="5737" width="9.7109375" customWidth="1"/>
    <col min="5738" max="5738" width="9.140625" customWidth="1"/>
    <col min="5739" max="5739" width="13.85546875" bestFit="1" customWidth="1"/>
    <col min="5743" max="5743" width="3" customWidth="1"/>
    <col min="5744" max="5744" width="7" customWidth="1"/>
    <col min="5745" max="5745" width="38.5703125" customWidth="1"/>
    <col min="5746" max="5748" width="11.28515625" customWidth="1"/>
    <col min="5749" max="5749" width="11.85546875" customWidth="1"/>
    <col min="5750" max="5750" width="12.85546875" bestFit="1" customWidth="1"/>
    <col min="5751" max="5751" width="13.5703125" bestFit="1" customWidth="1"/>
    <col min="5752" max="5752" width="11.7109375" bestFit="1" customWidth="1"/>
    <col min="5753" max="5753" width="9.7109375" customWidth="1"/>
    <col min="5754" max="5754" width="9.140625" customWidth="1"/>
    <col min="5755" max="5755" width="13.85546875" bestFit="1" customWidth="1"/>
    <col min="5759" max="5759" width="3" customWidth="1"/>
    <col min="5760" max="5760" width="7" customWidth="1"/>
    <col min="5761" max="5761" width="38.5703125" customWidth="1"/>
    <col min="5762" max="5764" width="11.28515625" customWidth="1"/>
    <col min="5765" max="5765" width="11.85546875" customWidth="1"/>
    <col min="5766" max="5766" width="12.85546875" bestFit="1" customWidth="1"/>
    <col min="5767" max="5767" width="13.5703125" bestFit="1" customWidth="1"/>
    <col min="5768" max="5768" width="11.7109375" bestFit="1" customWidth="1"/>
    <col min="5769" max="5769" width="9.7109375" customWidth="1"/>
    <col min="5770" max="5770" width="9.140625" customWidth="1"/>
    <col min="5771" max="5771" width="13.85546875" bestFit="1" customWidth="1"/>
    <col min="5775" max="5775" width="3" customWidth="1"/>
    <col min="5776" max="5776" width="7" customWidth="1"/>
    <col min="5777" max="5777" width="38.5703125" customWidth="1"/>
    <col min="5778" max="5780" width="11.28515625" customWidth="1"/>
    <col min="5781" max="5781" width="11.85546875" customWidth="1"/>
    <col min="5782" max="5782" width="12.85546875" bestFit="1" customWidth="1"/>
    <col min="5783" max="5783" width="13.5703125" bestFit="1" customWidth="1"/>
    <col min="5784" max="5784" width="11.7109375" bestFit="1" customWidth="1"/>
    <col min="5785" max="5785" width="9.7109375" customWidth="1"/>
    <col min="5786" max="5786" width="9.140625" customWidth="1"/>
    <col min="5787" max="5787" width="13.85546875" bestFit="1" customWidth="1"/>
    <col min="5791" max="5791" width="3" customWidth="1"/>
    <col min="5792" max="5792" width="7" customWidth="1"/>
    <col min="5793" max="5793" width="38.5703125" customWidth="1"/>
    <col min="5794" max="5796" width="11.28515625" customWidth="1"/>
    <col min="5797" max="5797" width="11.85546875" customWidth="1"/>
    <col min="5798" max="5798" width="12.85546875" bestFit="1" customWidth="1"/>
    <col min="5799" max="5799" width="13.5703125" bestFit="1" customWidth="1"/>
    <col min="5800" max="5800" width="11.7109375" bestFit="1" customWidth="1"/>
    <col min="5801" max="5801" width="9.7109375" customWidth="1"/>
    <col min="5802" max="5802" width="9.140625" customWidth="1"/>
    <col min="5803" max="5803" width="13.85546875" bestFit="1" customWidth="1"/>
    <col min="5807" max="5807" width="3" customWidth="1"/>
    <col min="5808" max="5808" width="7" customWidth="1"/>
    <col min="5809" max="5809" width="38.5703125" customWidth="1"/>
    <col min="5810" max="5812" width="11.28515625" customWidth="1"/>
    <col min="5813" max="5813" width="11.85546875" customWidth="1"/>
    <col min="5814" max="5814" width="12.85546875" bestFit="1" customWidth="1"/>
    <col min="5815" max="5815" width="13.5703125" bestFit="1" customWidth="1"/>
    <col min="5816" max="5816" width="11.7109375" bestFit="1" customWidth="1"/>
    <col min="5817" max="5817" width="9.7109375" customWidth="1"/>
    <col min="5818" max="5818" width="9.140625" customWidth="1"/>
    <col min="5819" max="5819" width="13.85546875" bestFit="1" customWidth="1"/>
    <col min="5823" max="5823" width="3" customWidth="1"/>
    <col min="5824" max="5824" width="7" customWidth="1"/>
    <col min="5825" max="5825" width="38.5703125" customWidth="1"/>
    <col min="5826" max="5828" width="11.28515625" customWidth="1"/>
    <col min="5829" max="5829" width="11.85546875" customWidth="1"/>
    <col min="5830" max="5830" width="12.85546875" bestFit="1" customWidth="1"/>
    <col min="5831" max="5831" width="13.5703125" bestFit="1" customWidth="1"/>
    <col min="5832" max="5832" width="11.7109375" bestFit="1" customWidth="1"/>
    <col min="5833" max="5833" width="9.7109375" customWidth="1"/>
    <col min="5834" max="5834" width="9.140625" customWidth="1"/>
    <col min="5835" max="5835" width="13.85546875" bestFit="1" customWidth="1"/>
    <col min="5839" max="5839" width="3" customWidth="1"/>
    <col min="5840" max="5840" width="7" customWidth="1"/>
    <col min="5841" max="5841" width="38.5703125" customWidth="1"/>
    <col min="5842" max="5844" width="11.28515625" customWidth="1"/>
    <col min="5845" max="5845" width="11.85546875" customWidth="1"/>
    <col min="5846" max="5846" width="12.85546875" bestFit="1" customWidth="1"/>
    <col min="5847" max="5847" width="13.5703125" bestFit="1" customWidth="1"/>
    <col min="5848" max="5848" width="11.7109375" bestFit="1" customWidth="1"/>
    <col min="5849" max="5849" width="9.7109375" customWidth="1"/>
    <col min="5850" max="5850" width="9.140625" customWidth="1"/>
    <col min="5851" max="5851" width="13.85546875" bestFit="1" customWidth="1"/>
    <col min="5855" max="5855" width="3" customWidth="1"/>
    <col min="5856" max="5856" width="7" customWidth="1"/>
    <col min="5857" max="5857" width="38.5703125" customWidth="1"/>
    <col min="5858" max="5860" width="11.28515625" customWidth="1"/>
    <col min="5861" max="5861" width="11.85546875" customWidth="1"/>
    <col min="5862" max="5862" width="12.85546875" bestFit="1" customWidth="1"/>
    <col min="5863" max="5863" width="13.5703125" bestFit="1" customWidth="1"/>
    <col min="5864" max="5864" width="11.7109375" bestFit="1" customWidth="1"/>
    <col min="5865" max="5865" width="9.7109375" customWidth="1"/>
    <col min="5866" max="5866" width="9.140625" customWidth="1"/>
    <col min="5867" max="5867" width="13.85546875" bestFit="1" customWidth="1"/>
    <col min="5871" max="5871" width="3" customWidth="1"/>
    <col min="5872" max="5872" width="7" customWidth="1"/>
    <col min="5873" max="5873" width="38.5703125" customWidth="1"/>
    <col min="5874" max="5876" width="11.28515625" customWidth="1"/>
    <col min="5877" max="5877" width="11.85546875" customWidth="1"/>
    <col min="5878" max="5878" width="12.85546875" bestFit="1" customWidth="1"/>
    <col min="5879" max="5879" width="13.5703125" bestFit="1" customWidth="1"/>
    <col min="5880" max="5880" width="11.7109375" bestFit="1" customWidth="1"/>
    <col min="5881" max="5881" width="9.7109375" customWidth="1"/>
    <col min="5882" max="5882" width="9.140625" customWidth="1"/>
    <col min="5883" max="5883" width="13.85546875" bestFit="1" customWidth="1"/>
    <col min="5887" max="5887" width="3" customWidth="1"/>
    <col min="5888" max="5888" width="7" customWidth="1"/>
    <col min="5889" max="5889" width="38.5703125" customWidth="1"/>
    <col min="5890" max="5892" width="11.28515625" customWidth="1"/>
    <col min="5893" max="5893" width="11.85546875" customWidth="1"/>
    <col min="5894" max="5894" width="12.85546875" bestFit="1" customWidth="1"/>
    <col min="5895" max="5895" width="13.5703125" bestFit="1" customWidth="1"/>
    <col min="5896" max="5896" width="11.7109375" bestFit="1" customWidth="1"/>
    <col min="5897" max="5897" width="9.7109375" customWidth="1"/>
    <col min="5898" max="5898" width="9.140625" customWidth="1"/>
    <col min="5899" max="5899" width="13.85546875" bestFit="1" customWidth="1"/>
    <col min="5903" max="5903" width="3" customWidth="1"/>
    <col min="5904" max="5904" width="7" customWidth="1"/>
    <col min="5905" max="5905" width="38.5703125" customWidth="1"/>
    <col min="5906" max="5908" width="11.28515625" customWidth="1"/>
    <col min="5909" max="5909" width="11.85546875" customWidth="1"/>
    <col min="5910" max="5910" width="12.85546875" bestFit="1" customWidth="1"/>
    <col min="5911" max="5911" width="13.5703125" bestFit="1" customWidth="1"/>
    <col min="5912" max="5912" width="11.7109375" bestFit="1" customWidth="1"/>
    <col min="5913" max="5913" width="9.7109375" customWidth="1"/>
    <col min="5914" max="5914" width="9.140625" customWidth="1"/>
    <col min="5915" max="5915" width="13.85546875" bestFit="1" customWidth="1"/>
    <col min="5919" max="5919" width="3" customWidth="1"/>
    <col min="5920" max="5920" width="7" customWidth="1"/>
    <col min="5921" max="5921" width="38.5703125" customWidth="1"/>
    <col min="5922" max="5924" width="11.28515625" customWidth="1"/>
    <col min="5925" max="5925" width="11.85546875" customWidth="1"/>
    <col min="5926" max="5926" width="12.85546875" bestFit="1" customWidth="1"/>
    <col min="5927" max="5927" width="13.5703125" bestFit="1" customWidth="1"/>
    <col min="5928" max="5928" width="11.7109375" bestFit="1" customWidth="1"/>
    <col min="5929" max="5929" width="9.7109375" customWidth="1"/>
    <col min="5930" max="5930" width="9.140625" customWidth="1"/>
    <col min="5931" max="5931" width="13.85546875" bestFit="1" customWidth="1"/>
    <col min="5935" max="5935" width="3" customWidth="1"/>
    <col min="5936" max="5936" width="7" customWidth="1"/>
    <col min="5937" max="5937" width="38.5703125" customWidth="1"/>
    <col min="5938" max="5940" width="11.28515625" customWidth="1"/>
    <col min="5941" max="5941" width="11.85546875" customWidth="1"/>
    <col min="5942" max="5942" width="12.85546875" bestFit="1" customWidth="1"/>
    <col min="5943" max="5943" width="13.5703125" bestFit="1" customWidth="1"/>
    <col min="5944" max="5944" width="11.7109375" bestFit="1" customWidth="1"/>
    <col min="5945" max="5945" width="9.7109375" customWidth="1"/>
    <col min="5946" max="5946" width="9.140625" customWidth="1"/>
    <col min="5947" max="5947" width="13.85546875" bestFit="1" customWidth="1"/>
    <col min="5951" max="5951" width="3" customWidth="1"/>
    <col min="5952" max="5952" width="7" customWidth="1"/>
    <col min="5953" max="5953" width="38.5703125" customWidth="1"/>
    <col min="5954" max="5956" width="11.28515625" customWidth="1"/>
    <col min="5957" max="5957" width="11.85546875" customWidth="1"/>
    <col min="5958" max="5958" width="12.85546875" bestFit="1" customWidth="1"/>
    <col min="5959" max="5959" width="13.5703125" bestFit="1" customWidth="1"/>
    <col min="5960" max="5960" width="11.7109375" bestFit="1" customWidth="1"/>
    <col min="5961" max="5961" width="9.7109375" customWidth="1"/>
    <col min="5962" max="5962" width="9.140625" customWidth="1"/>
    <col min="5963" max="5963" width="13.85546875" bestFit="1" customWidth="1"/>
    <col min="5967" max="5967" width="3" customWidth="1"/>
    <col min="5968" max="5968" width="7" customWidth="1"/>
    <col min="5969" max="5969" width="38.5703125" customWidth="1"/>
    <col min="5970" max="5972" width="11.28515625" customWidth="1"/>
    <col min="5973" max="5973" width="11.85546875" customWidth="1"/>
    <col min="5974" max="5974" width="12.85546875" bestFit="1" customWidth="1"/>
    <col min="5975" max="5975" width="13.5703125" bestFit="1" customWidth="1"/>
    <col min="5976" max="5976" width="11.7109375" bestFit="1" customWidth="1"/>
    <col min="5977" max="5977" width="9.7109375" customWidth="1"/>
    <col min="5978" max="5978" width="9.140625" customWidth="1"/>
    <col min="5979" max="5979" width="13.85546875" bestFit="1" customWidth="1"/>
    <col min="5983" max="5983" width="3" customWidth="1"/>
    <col min="5984" max="5984" width="7" customWidth="1"/>
    <col min="5985" max="5985" width="38.5703125" customWidth="1"/>
    <col min="5986" max="5988" width="11.28515625" customWidth="1"/>
    <col min="5989" max="5989" width="11.85546875" customWidth="1"/>
    <col min="5990" max="5990" width="12.85546875" bestFit="1" customWidth="1"/>
    <col min="5991" max="5991" width="13.5703125" bestFit="1" customWidth="1"/>
    <col min="5992" max="5992" width="11.7109375" bestFit="1" customWidth="1"/>
    <col min="5993" max="5993" width="9.7109375" customWidth="1"/>
    <col min="5994" max="5994" width="9.140625" customWidth="1"/>
    <col min="5995" max="5995" width="13.85546875" bestFit="1" customWidth="1"/>
    <col min="5999" max="5999" width="3" customWidth="1"/>
    <col min="6000" max="6000" width="7" customWidth="1"/>
    <col min="6001" max="6001" width="38.5703125" customWidth="1"/>
    <col min="6002" max="6004" width="11.28515625" customWidth="1"/>
    <col min="6005" max="6005" width="11.85546875" customWidth="1"/>
    <col min="6006" max="6006" width="12.85546875" bestFit="1" customWidth="1"/>
    <col min="6007" max="6007" width="13.5703125" bestFit="1" customWidth="1"/>
    <col min="6008" max="6008" width="11.7109375" bestFit="1" customWidth="1"/>
    <col min="6009" max="6009" width="9.7109375" customWidth="1"/>
    <col min="6010" max="6010" width="9.140625" customWidth="1"/>
    <col min="6011" max="6011" width="13.85546875" bestFit="1" customWidth="1"/>
    <col min="6015" max="6015" width="3" customWidth="1"/>
    <col min="6016" max="6016" width="7" customWidth="1"/>
    <col min="6017" max="6017" width="38.5703125" customWidth="1"/>
    <col min="6018" max="6020" width="11.28515625" customWidth="1"/>
    <col min="6021" max="6021" width="11.85546875" customWidth="1"/>
    <col min="6022" max="6022" width="12.85546875" bestFit="1" customWidth="1"/>
    <col min="6023" max="6023" width="13.5703125" bestFit="1" customWidth="1"/>
    <col min="6024" max="6024" width="11.7109375" bestFit="1" customWidth="1"/>
    <col min="6025" max="6025" width="9.7109375" customWidth="1"/>
    <col min="6026" max="6026" width="9.140625" customWidth="1"/>
    <col min="6027" max="6027" width="13.85546875" bestFit="1" customWidth="1"/>
    <col min="6031" max="6031" width="3" customWidth="1"/>
    <col min="6032" max="6032" width="7" customWidth="1"/>
    <col min="6033" max="6033" width="38.5703125" customWidth="1"/>
    <col min="6034" max="6036" width="11.28515625" customWidth="1"/>
    <col min="6037" max="6037" width="11.85546875" customWidth="1"/>
    <col min="6038" max="6038" width="12.85546875" bestFit="1" customWidth="1"/>
    <col min="6039" max="6039" width="13.5703125" bestFit="1" customWidth="1"/>
    <col min="6040" max="6040" width="11.7109375" bestFit="1" customWidth="1"/>
    <col min="6041" max="6041" width="9.7109375" customWidth="1"/>
    <col min="6042" max="6042" width="9.140625" customWidth="1"/>
    <col min="6043" max="6043" width="13.85546875" bestFit="1" customWidth="1"/>
    <col min="6047" max="6047" width="3" customWidth="1"/>
    <col min="6048" max="6048" width="7" customWidth="1"/>
    <col min="6049" max="6049" width="38.5703125" customWidth="1"/>
    <col min="6050" max="6052" width="11.28515625" customWidth="1"/>
    <col min="6053" max="6053" width="11.85546875" customWidth="1"/>
    <col min="6054" max="6054" width="12.85546875" bestFit="1" customWidth="1"/>
    <col min="6055" max="6055" width="13.5703125" bestFit="1" customWidth="1"/>
    <col min="6056" max="6056" width="11.7109375" bestFit="1" customWidth="1"/>
    <col min="6057" max="6057" width="9.7109375" customWidth="1"/>
    <col min="6058" max="6058" width="9.140625" customWidth="1"/>
    <col min="6059" max="6059" width="13.85546875" bestFit="1" customWidth="1"/>
    <col min="6063" max="6063" width="3" customWidth="1"/>
    <col min="6064" max="6064" width="7" customWidth="1"/>
    <col min="6065" max="6065" width="38.5703125" customWidth="1"/>
    <col min="6066" max="6068" width="11.28515625" customWidth="1"/>
    <col min="6069" max="6069" width="11.85546875" customWidth="1"/>
    <col min="6070" max="6070" width="12.85546875" bestFit="1" customWidth="1"/>
    <col min="6071" max="6071" width="13.5703125" bestFit="1" customWidth="1"/>
    <col min="6072" max="6072" width="11.7109375" bestFit="1" customWidth="1"/>
    <col min="6073" max="6073" width="9.7109375" customWidth="1"/>
    <col min="6074" max="6074" width="9.140625" customWidth="1"/>
    <col min="6075" max="6075" width="13.85546875" bestFit="1" customWidth="1"/>
    <col min="6079" max="6079" width="3" customWidth="1"/>
    <col min="6080" max="6080" width="7" customWidth="1"/>
    <col min="6081" max="6081" width="38.5703125" customWidth="1"/>
    <col min="6082" max="6084" width="11.28515625" customWidth="1"/>
    <col min="6085" max="6085" width="11.85546875" customWidth="1"/>
    <col min="6086" max="6086" width="12.85546875" bestFit="1" customWidth="1"/>
    <col min="6087" max="6087" width="13.5703125" bestFit="1" customWidth="1"/>
    <col min="6088" max="6088" width="11.7109375" bestFit="1" customWidth="1"/>
    <col min="6089" max="6089" width="9.7109375" customWidth="1"/>
    <col min="6090" max="6090" width="9.140625" customWidth="1"/>
    <col min="6091" max="6091" width="13.85546875" bestFit="1" customWidth="1"/>
    <col min="6095" max="6095" width="3" customWidth="1"/>
    <col min="6096" max="6096" width="7" customWidth="1"/>
    <col min="6097" max="6097" width="38.5703125" customWidth="1"/>
    <col min="6098" max="6100" width="11.28515625" customWidth="1"/>
    <col min="6101" max="6101" width="11.85546875" customWidth="1"/>
    <col min="6102" max="6102" width="12.85546875" bestFit="1" customWidth="1"/>
    <col min="6103" max="6103" width="13.5703125" bestFit="1" customWidth="1"/>
    <col min="6104" max="6104" width="11.7109375" bestFit="1" customWidth="1"/>
    <col min="6105" max="6105" width="9.7109375" customWidth="1"/>
    <col min="6106" max="6106" width="9.140625" customWidth="1"/>
    <col min="6107" max="6107" width="13.85546875" bestFit="1" customWidth="1"/>
    <col min="6111" max="6111" width="3" customWidth="1"/>
    <col min="6112" max="6112" width="7" customWidth="1"/>
    <col min="6113" max="6113" width="38.5703125" customWidth="1"/>
    <col min="6114" max="6116" width="11.28515625" customWidth="1"/>
    <col min="6117" max="6117" width="11.85546875" customWidth="1"/>
    <col min="6118" max="6118" width="12.85546875" bestFit="1" customWidth="1"/>
    <col min="6119" max="6119" width="13.5703125" bestFit="1" customWidth="1"/>
    <col min="6120" max="6120" width="11.7109375" bestFit="1" customWidth="1"/>
    <col min="6121" max="6121" width="9.7109375" customWidth="1"/>
    <col min="6122" max="6122" width="9.140625" customWidth="1"/>
    <col min="6123" max="6123" width="13.85546875" bestFit="1" customWidth="1"/>
    <col min="6127" max="6127" width="3" customWidth="1"/>
    <col min="6128" max="6128" width="7" customWidth="1"/>
    <col min="6129" max="6129" width="38.5703125" customWidth="1"/>
    <col min="6130" max="6132" width="11.28515625" customWidth="1"/>
    <col min="6133" max="6133" width="11.85546875" customWidth="1"/>
    <col min="6134" max="6134" width="12.85546875" bestFit="1" customWidth="1"/>
    <col min="6135" max="6135" width="13.5703125" bestFit="1" customWidth="1"/>
    <col min="6136" max="6136" width="11.7109375" bestFit="1" customWidth="1"/>
    <col min="6137" max="6137" width="9.7109375" customWidth="1"/>
    <col min="6138" max="6138" width="9.140625" customWidth="1"/>
    <col min="6139" max="6139" width="13.85546875" bestFit="1" customWidth="1"/>
    <col min="6143" max="6143" width="3" customWidth="1"/>
    <col min="6144" max="6144" width="7" customWidth="1"/>
    <col min="6145" max="6145" width="38.5703125" customWidth="1"/>
    <col min="6146" max="6148" width="11.28515625" customWidth="1"/>
    <col min="6149" max="6149" width="11.85546875" customWidth="1"/>
    <col min="6150" max="6150" width="12.85546875" bestFit="1" customWidth="1"/>
    <col min="6151" max="6151" width="13.5703125" bestFit="1" customWidth="1"/>
    <col min="6152" max="6152" width="11.7109375" bestFit="1" customWidth="1"/>
    <col min="6153" max="6153" width="9.7109375" customWidth="1"/>
    <col min="6154" max="6154" width="9.140625" customWidth="1"/>
    <col min="6155" max="6155" width="13.85546875" bestFit="1" customWidth="1"/>
    <col min="6159" max="6159" width="3" customWidth="1"/>
    <col min="6160" max="6160" width="7" customWidth="1"/>
    <col min="6161" max="6161" width="38.5703125" customWidth="1"/>
    <col min="6162" max="6164" width="11.28515625" customWidth="1"/>
    <col min="6165" max="6165" width="11.85546875" customWidth="1"/>
    <col min="6166" max="6166" width="12.85546875" bestFit="1" customWidth="1"/>
    <col min="6167" max="6167" width="13.5703125" bestFit="1" customWidth="1"/>
    <col min="6168" max="6168" width="11.7109375" bestFit="1" customWidth="1"/>
    <col min="6169" max="6169" width="9.7109375" customWidth="1"/>
    <col min="6170" max="6170" width="9.140625" customWidth="1"/>
    <col min="6171" max="6171" width="13.85546875" bestFit="1" customWidth="1"/>
    <col min="6175" max="6175" width="3" customWidth="1"/>
    <col min="6176" max="6176" width="7" customWidth="1"/>
    <col min="6177" max="6177" width="38.5703125" customWidth="1"/>
    <col min="6178" max="6180" width="11.28515625" customWidth="1"/>
    <col min="6181" max="6181" width="11.85546875" customWidth="1"/>
    <col min="6182" max="6182" width="12.85546875" bestFit="1" customWidth="1"/>
    <col min="6183" max="6183" width="13.5703125" bestFit="1" customWidth="1"/>
    <col min="6184" max="6184" width="11.7109375" bestFit="1" customWidth="1"/>
    <col min="6185" max="6185" width="9.7109375" customWidth="1"/>
    <col min="6186" max="6186" width="9.140625" customWidth="1"/>
    <col min="6187" max="6187" width="13.85546875" bestFit="1" customWidth="1"/>
    <col min="6191" max="6191" width="3" customWidth="1"/>
    <col min="6192" max="6192" width="7" customWidth="1"/>
    <col min="6193" max="6193" width="38.5703125" customWidth="1"/>
    <col min="6194" max="6196" width="11.28515625" customWidth="1"/>
    <col min="6197" max="6197" width="11.85546875" customWidth="1"/>
    <col min="6198" max="6198" width="12.85546875" bestFit="1" customWidth="1"/>
    <col min="6199" max="6199" width="13.5703125" bestFit="1" customWidth="1"/>
    <col min="6200" max="6200" width="11.7109375" bestFit="1" customWidth="1"/>
    <col min="6201" max="6201" width="9.7109375" customWidth="1"/>
    <col min="6202" max="6202" width="9.140625" customWidth="1"/>
    <col min="6203" max="6203" width="13.85546875" bestFit="1" customWidth="1"/>
    <col min="6207" max="6207" width="3" customWidth="1"/>
    <col min="6208" max="6208" width="7" customWidth="1"/>
    <col min="6209" max="6209" width="38.5703125" customWidth="1"/>
    <col min="6210" max="6212" width="11.28515625" customWidth="1"/>
    <col min="6213" max="6213" width="11.85546875" customWidth="1"/>
    <col min="6214" max="6214" width="12.85546875" bestFit="1" customWidth="1"/>
    <col min="6215" max="6215" width="13.5703125" bestFit="1" customWidth="1"/>
    <col min="6216" max="6216" width="11.7109375" bestFit="1" customWidth="1"/>
    <col min="6217" max="6217" width="9.7109375" customWidth="1"/>
    <col min="6218" max="6218" width="9.140625" customWidth="1"/>
    <col min="6219" max="6219" width="13.85546875" bestFit="1" customWidth="1"/>
    <col min="6223" max="6223" width="3" customWidth="1"/>
    <col min="6224" max="6224" width="7" customWidth="1"/>
    <col min="6225" max="6225" width="38.5703125" customWidth="1"/>
    <col min="6226" max="6228" width="11.28515625" customWidth="1"/>
    <col min="6229" max="6229" width="11.85546875" customWidth="1"/>
    <col min="6230" max="6230" width="12.85546875" bestFit="1" customWidth="1"/>
    <col min="6231" max="6231" width="13.5703125" bestFit="1" customWidth="1"/>
    <col min="6232" max="6232" width="11.7109375" bestFit="1" customWidth="1"/>
    <col min="6233" max="6233" width="9.7109375" customWidth="1"/>
    <col min="6234" max="6234" width="9.140625" customWidth="1"/>
    <col min="6235" max="6235" width="13.85546875" bestFit="1" customWidth="1"/>
    <col min="6239" max="6239" width="3" customWidth="1"/>
    <col min="6240" max="6240" width="7" customWidth="1"/>
    <col min="6241" max="6241" width="38.5703125" customWidth="1"/>
    <col min="6242" max="6244" width="11.28515625" customWidth="1"/>
    <col min="6245" max="6245" width="11.85546875" customWidth="1"/>
    <col min="6246" max="6246" width="12.85546875" bestFit="1" customWidth="1"/>
    <col min="6247" max="6247" width="13.5703125" bestFit="1" customWidth="1"/>
    <col min="6248" max="6248" width="11.7109375" bestFit="1" customWidth="1"/>
    <col min="6249" max="6249" width="9.7109375" customWidth="1"/>
    <col min="6250" max="6250" width="9.140625" customWidth="1"/>
    <col min="6251" max="6251" width="13.85546875" bestFit="1" customWidth="1"/>
    <col min="6255" max="6255" width="3" customWidth="1"/>
    <col min="6256" max="6256" width="7" customWidth="1"/>
    <col min="6257" max="6257" width="38.5703125" customWidth="1"/>
    <col min="6258" max="6260" width="11.28515625" customWidth="1"/>
    <col min="6261" max="6261" width="11.85546875" customWidth="1"/>
    <col min="6262" max="6262" width="12.85546875" bestFit="1" customWidth="1"/>
    <col min="6263" max="6263" width="13.5703125" bestFit="1" customWidth="1"/>
    <col min="6264" max="6264" width="11.7109375" bestFit="1" customWidth="1"/>
    <col min="6265" max="6265" width="9.7109375" customWidth="1"/>
    <col min="6266" max="6266" width="9.140625" customWidth="1"/>
    <col min="6267" max="6267" width="13.85546875" bestFit="1" customWidth="1"/>
    <col min="6271" max="6271" width="3" customWidth="1"/>
    <col min="6272" max="6272" width="7" customWidth="1"/>
    <col min="6273" max="6273" width="38.5703125" customWidth="1"/>
    <col min="6274" max="6276" width="11.28515625" customWidth="1"/>
    <col min="6277" max="6277" width="11.85546875" customWidth="1"/>
    <col min="6278" max="6278" width="12.85546875" bestFit="1" customWidth="1"/>
    <col min="6279" max="6279" width="13.5703125" bestFit="1" customWidth="1"/>
    <col min="6280" max="6280" width="11.7109375" bestFit="1" customWidth="1"/>
    <col min="6281" max="6281" width="9.7109375" customWidth="1"/>
    <col min="6282" max="6282" width="9.140625" customWidth="1"/>
    <col min="6283" max="6283" width="13.85546875" bestFit="1" customWidth="1"/>
    <col min="6287" max="6287" width="3" customWidth="1"/>
    <col min="6288" max="6288" width="7" customWidth="1"/>
    <col min="6289" max="6289" width="38.5703125" customWidth="1"/>
    <col min="6290" max="6292" width="11.28515625" customWidth="1"/>
    <col min="6293" max="6293" width="11.85546875" customWidth="1"/>
    <col min="6294" max="6294" width="12.85546875" bestFit="1" customWidth="1"/>
    <col min="6295" max="6295" width="13.5703125" bestFit="1" customWidth="1"/>
    <col min="6296" max="6296" width="11.7109375" bestFit="1" customWidth="1"/>
    <col min="6297" max="6297" width="9.7109375" customWidth="1"/>
    <col min="6298" max="6298" width="9.140625" customWidth="1"/>
    <col min="6299" max="6299" width="13.85546875" bestFit="1" customWidth="1"/>
    <col min="6303" max="6303" width="3" customWidth="1"/>
    <col min="6304" max="6304" width="7" customWidth="1"/>
    <col min="6305" max="6305" width="38.5703125" customWidth="1"/>
    <col min="6306" max="6308" width="11.28515625" customWidth="1"/>
    <col min="6309" max="6309" width="11.85546875" customWidth="1"/>
    <col min="6310" max="6310" width="12.85546875" bestFit="1" customWidth="1"/>
    <col min="6311" max="6311" width="13.5703125" bestFit="1" customWidth="1"/>
    <col min="6312" max="6312" width="11.7109375" bestFit="1" customWidth="1"/>
    <col min="6313" max="6313" width="9.7109375" customWidth="1"/>
    <col min="6314" max="6314" width="9.140625" customWidth="1"/>
    <col min="6315" max="6315" width="13.85546875" bestFit="1" customWidth="1"/>
    <col min="6319" max="6319" width="3" customWidth="1"/>
    <col min="6320" max="6320" width="7" customWidth="1"/>
    <col min="6321" max="6321" width="38.5703125" customWidth="1"/>
    <col min="6322" max="6324" width="11.28515625" customWidth="1"/>
    <col min="6325" max="6325" width="11.85546875" customWidth="1"/>
    <col min="6326" max="6326" width="12.85546875" bestFit="1" customWidth="1"/>
    <col min="6327" max="6327" width="13.5703125" bestFit="1" customWidth="1"/>
    <col min="6328" max="6328" width="11.7109375" bestFit="1" customWidth="1"/>
    <col min="6329" max="6329" width="9.7109375" customWidth="1"/>
    <col min="6330" max="6330" width="9.140625" customWidth="1"/>
    <col min="6331" max="6331" width="13.85546875" bestFit="1" customWidth="1"/>
    <col min="6335" max="6335" width="3" customWidth="1"/>
    <col min="6336" max="6336" width="7" customWidth="1"/>
    <col min="6337" max="6337" width="38.5703125" customWidth="1"/>
    <col min="6338" max="6340" width="11.28515625" customWidth="1"/>
    <col min="6341" max="6341" width="11.85546875" customWidth="1"/>
    <col min="6342" max="6342" width="12.85546875" bestFit="1" customWidth="1"/>
    <col min="6343" max="6343" width="13.5703125" bestFit="1" customWidth="1"/>
    <col min="6344" max="6344" width="11.7109375" bestFit="1" customWidth="1"/>
    <col min="6345" max="6345" width="9.7109375" customWidth="1"/>
    <col min="6346" max="6346" width="9.140625" customWidth="1"/>
    <col min="6347" max="6347" width="13.85546875" bestFit="1" customWidth="1"/>
    <col min="6351" max="6351" width="3" customWidth="1"/>
    <col min="6352" max="6352" width="7" customWidth="1"/>
    <col min="6353" max="6353" width="38.5703125" customWidth="1"/>
    <col min="6354" max="6356" width="11.28515625" customWidth="1"/>
    <col min="6357" max="6357" width="11.85546875" customWidth="1"/>
    <col min="6358" max="6358" width="12.85546875" bestFit="1" customWidth="1"/>
    <col min="6359" max="6359" width="13.5703125" bestFit="1" customWidth="1"/>
    <col min="6360" max="6360" width="11.7109375" bestFit="1" customWidth="1"/>
    <col min="6361" max="6361" width="9.7109375" customWidth="1"/>
    <col min="6362" max="6362" width="9.140625" customWidth="1"/>
    <col min="6363" max="6363" width="13.85546875" bestFit="1" customWidth="1"/>
    <col min="6367" max="6367" width="3" customWidth="1"/>
    <col min="6368" max="6368" width="7" customWidth="1"/>
    <col min="6369" max="6369" width="38.5703125" customWidth="1"/>
    <col min="6370" max="6372" width="11.28515625" customWidth="1"/>
    <col min="6373" max="6373" width="11.85546875" customWidth="1"/>
    <col min="6374" max="6374" width="12.85546875" bestFit="1" customWidth="1"/>
    <col min="6375" max="6375" width="13.5703125" bestFit="1" customWidth="1"/>
    <col min="6376" max="6376" width="11.7109375" bestFit="1" customWidth="1"/>
    <col min="6377" max="6377" width="9.7109375" customWidth="1"/>
    <col min="6378" max="6378" width="9.140625" customWidth="1"/>
    <col min="6379" max="6379" width="13.85546875" bestFit="1" customWidth="1"/>
    <col min="6383" max="6383" width="3" customWidth="1"/>
    <col min="6384" max="6384" width="7" customWidth="1"/>
    <col min="6385" max="6385" width="38.5703125" customWidth="1"/>
    <col min="6386" max="6388" width="11.28515625" customWidth="1"/>
    <col min="6389" max="6389" width="11.85546875" customWidth="1"/>
    <col min="6390" max="6390" width="12.85546875" bestFit="1" customWidth="1"/>
    <col min="6391" max="6391" width="13.5703125" bestFit="1" customWidth="1"/>
    <col min="6392" max="6392" width="11.7109375" bestFit="1" customWidth="1"/>
    <col min="6393" max="6393" width="9.7109375" customWidth="1"/>
    <col min="6394" max="6394" width="9.140625" customWidth="1"/>
    <col min="6395" max="6395" width="13.85546875" bestFit="1" customWidth="1"/>
    <col min="6399" max="6399" width="3" customWidth="1"/>
    <col min="6400" max="6400" width="7" customWidth="1"/>
    <col min="6401" max="6401" width="38.5703125" customWidth="1"/>
    <col min="6402" max="6404" width="11.28515625" customWidth="1"/>
    <col min="6405" max="6405" width="11.85546875" customWidth="1"/>
    <col min="6406" max="6406" width="12.85546875" bestFit="1" customWidth="1"/>
    <col min="6407" max="6407" width="13.5703125" bestFit="1" customWidth="1"/>
    <col min="6408" max="6408" width="11.7109375" bestFit="1" customWidth="1"/>
    <col min="6409" max="6409" width="9.7109375" customWidth="1"/>
    <col min="6410" max="6410" width="9.140625" customWidth="1"/>
    <col min="6411" max="6411" width="13.85546875" bestFit="1" customWidth="1"/>
    <col min="6415" max="6415" width="3" customWidth="1"/>
    <col min="6416" max="6416" width="7" customWidth="1"/>
    <col min="6417" max="6417" width="38.5703125" customWidth="1"/>
    <col min="6418" max="6420" width="11.28515625" customWidth="1"/>
    <col min="6421" max="6421" width="11.85546875" customWidth="1"/>
    <col min="6422" max="6422" width="12.85546875" bestFit="1" customWidth="1"/>
    <col min="6423" max="6423" width="13.5703125" bestFit="1" customWidth="1"/>
    <col min="6424" max="6424" width="11.7109375" bestFit="1" customWidth="1"/>
    <col min="6425" max="6425" width="9.7109375" customWidth="1"/>
    <col min="6426" max="6426" width="9.140625" customWidth="1"/>
    <col min="6427" max="6427" width="13.85546875" bestFit="1" customWidth="1"/>
    <col min="6431" max="6431" width="3" customWidth="1"/>
    <col min="6432" max="6432" width="7" customWidth="1"/>
    <col min="6433" max="6433" width="38.5703125" customWidth="1"/>
    <col min="6434" max="6436" width="11.28515625" customWidth="1"/>
    <col min="6437" max="6437" width="11.85546875" customWidth="1"/>
    <col min="6438" max="6438" width="12.85546875" bestFit="1" customWidth="1"/>
    <col min="6439" max="6439" width="13.5703125" bestFit="1" customWidth="1"/>
    <col min="6440" max="6440" width="11.7109375" bestFit="1" customWidth="1"/>
    <col min="6441" max="6441" width="9.7109375" customWidth="1"/>
    <col min="6442" max="6442" width="9.140625" customWidth="1"/>
    <col min="6443" max="6443" width="13.85546875" bestFit="1" customWidth="1"/>
    <col min="6447" max="6447" width="3" customWidth="1"/>
    <col min="6448" max="6448" width="7" customWidth="1"/>
    <col min="6449" max="6449" width="38.5703125" customWidth="1"/>
    <col min="6450" max="6452" width="11.28515625" customWidth="1"/>
    <col min="6453" max="6453" width="11.85546875" customWidth="1"/>
    <col min="6454" max="6454" width="12.85546875" bestFit="1" customWidth="1"/>
    <col min="6455" max="6455" width="13.5703125" bestFit="1" customWidth="1"/>
    <col min="6456" max="6456" width="11.7109375" bestFit="1" customWidth="1"/>
    <col min="6457" max="6457" width="9.7109375" customWidth="1"/>
    <col min="6458" max="6458" width="9.140625" customWidth="1"/>
    <col min="6459" max="6459" width="13.85546875" bestFit="1" customWidth="1"/>
    <col min="6463" max="6463" width="3" customWidth="1"/>
    <col min="6464" max="6464" width="7" customWidth="1"/>
    <col min="6465" max="6465" width="38.5703125" customWidth="1"/>
    <col min="6466" max="6468" width="11.28515625" customWidth="1"/>
    <col min="6469" max="6469" width="11.85546875" customWidth="1"/>
    <col min="6470" max="6470" width="12.85546875" bestFit="1" customWidth="1"/>
    <col min="6471" max="6471" width="13.5703125" bestFit="1" customWidth="1"/>
    <col min="6472" max="6472" width="11.7109375" bestFit="1" customWidth="1"/>
    <col min="6473" max="6473" width="9.7109375" customWidth="1"/>
    <col min="6474" max="6474" width="9.140625" customWidth="1"/>
    <col min="6475" max="6475" width="13.85546875" bestFit="1" customWidth="1"/>
    <col min="6479" max="6479" width="3" customWidth="1"/>
    <col min="6480" max="6480" width="7" customWidth="1"/>
    <col min="6481" max="6481" width="38.5703125" customWidth="1"/>
    <col min="6482" max="6484" width="11.28515625" customWidth="1"/>
    <col min="6485" max="6485" width="11.85546875" customWidth="1"/>
    <col min="6486" max="6486" width="12.85546875" bestFit="1" customWidth="1"/>
    <col min="6487" max="6487" width="13.5703125" bestFit="1" customWidth="1"/>
    <col min="6488" max="6488" width="11.7109375" bestFit="1" customWidth="1"/>
    <col min="6489" max="6489" width="9.7109375" customWidth="1"/>
    <col min="6490" max="6490" width="9.140625" customWidth="1"/>
    <col min="6491" max="6491" width="13.85546875" bestFit="1" customWidth="1"/>
    <col min="6495" max="6495" width="3" customWidth="1"/>
    <col min="6496" max="6496" width="7" customWidth="1"/>
    <col min="6497" max="6497" width="38.5703125" customWidth="1"/>
    <col min="6498" max="6500" width="11.28515625" customWidth="1"/>
    <col min="6501" max="6501" width="11.85546875" customWidth="1"/>
    <col min="6502" max="6502" width="12.85546875" bestFit="1" customWidth="1"/>
    <col min="6503" max="6503" width="13.5703125" bestFit="1" customWidth="1"/>
    <col min="6504" max="6504" width="11.7109375" bestFit="1" customWidth="1"/>
    <col min="6505" max="6505" width="9.7109375" customWidth="1"/>
    <col min="6506" max="6506" width="9.140625" customWidth="1"/>
    <col min="6507" max="6507" width="13.85546875" bestFit="1" customWidth="1"/>
    <col min="6511" max="6511" width="3" customWidth="1"/>
    <col min="6512" max="6512" width="7" customWidth="1"/>
    <col min="6513" max="6513" width="38.5703125" customWidth="1"/>
    <col min="6514" max="6516" width="11.28515625" customWidth="1"/>
    <col min="6517" max="6517" width="11.85546875" customWidth="1"/>
    <col min="6518" max="6518" width="12.85546875" bestFit="1" customWidth="1"/>
    <col min="6519" max="6519" width="13.5703125" bestFit="1" customWidth="1"/>
    <col min="6520" max="6520" width="11.7109375" bestFit="1" customWidth="1"/>
    <col min="6521" max="6521" width="9.7109375" customWidth="1"/>
    <col min="6522" max="6522" width="9.140625" customWidth="1"/>
    <col min="6523" max="6523" width="13.85546875" bestFit="1" customWidth="1"/>
    <col min="6527" max="6527" width="3" customWidth="1"/>
    <col min="6528" max="6528" width="7" customWidth="1"/>
    <col min="6529" max="6529" width="38.5703125" customWidth="1"/>
    <col min="6530" max="6532" width="11.28515625" customWidth="1"/>
    <col min="6533" max="6533" width="11.85546875" customWidth="1"/>
    <col min="6534" max="6534" width="12.85546875" bestFit="1" customWidth="1"/>
    <col min="6535" max="6535" width="13.5703125" bestFit="1" customWidth="1"/>
    <col min="6536" max="6536" width="11.7109375" bestFit="1" customWidth="1"/>
    <col min="6537" max="6537" width="9.7109375" customWidth="1"/>
    <col min="6538" max="6538" width="9.140625" customWidth="1"/>
    <col min="6539" max="6539" width="13.85546875" bestFit="1" customWidth="1"/>
    <col min="6543" max="6543" width="3" customWidth="1"/>
    <col min="6544" max="6544" width="7" customWidth="1"/>
    <col min="6545" max="6545" width="38.5703125" customWidth="1"/>
    <col min="6546" max="6548" width="11.28515625" customWidth="1"/>
    <col min="6549" max="6549" width="11.85546875" customWidth="1"/>
    <col min="6550" max="6550" width="12.85546875" bestFit="1" customWidth="1"/>
    <col min="6551" max="6551" width="13.5703125" bestFit="1" customWidth="1"/>
    <col min="6552" max="6552" width="11.7109375" bestFit="1" customWidth="1"/>
    <col min="6553" max="6553" width="9.7109375" customWidth="1"/>
    <col min="6554" max="6554" width="9.140625" customWidth="1"/>
    <col min="6555" max="6555" width="13.85546875" bestFit="1" customWidth="1"/>
    <col min="6559" max="6559" width="3" customWidth="1"/>
    <col min="6560" max="6560" width="7" customWidth="1"/>
    <col min="6561" max="6561" width="38.5703125" customWidth="1"/>
    <col min="6562" max="6564" width="11.28515625" customWidth="1"/>
    <col min="6565" max="6565" width="11.85546875" customWidth="1"/>
    <col min="6566" max="6566" width="12.85546875" bestFit="1" customWidth="1"/>
    <col min="6567" max="6567" width="13.5703125" bestFit="1" customWidth="1"/>
    <col min="6568" max="6568" width="11.7109375" bestFit="1" customWidth="1"/>
    <col min="6569" max="6569" width="9.7109375" customWidth="1"/>
    <col min="6570" max="6570" width="9.140625" customWidth="1"/>
    <col min="6571" max="6571" width="13.85546875" bestFit="1" customWidth="1"/>
    <col min="6575" max="6575" width="3" customWidth="1"/>
    <col min="6576" max="6576" width="7" customWidth="1"/>
    <col min="6577" max="6577" width="38.5703125" customWidth="1"/>
    <col min="6578" max="6580" width="11.28515625" customWidth="1"/>
    <col min="6581" max="6581" width="11.85546875" customWidth="1"/>
    <col min="6582" max="6582" width="12.85546875" bestFit="1" customWidth="1"/>
    <col min="6583" max="6583" width="13.5703125" bestFit="1" customWidth="1"/>
    <col min="6584" max="6584" width="11.7109375" bestFit="1" customWidth="1"/>
    <col min="6585" max="6585" width="9.7109375" customWidth="1"/>
    <col min="6586" max="6586" width="9.140625" customWidth="1"/>
    <col min="6587" max="6587" width="13.85546875" bestFit="1" customWidth="1"/>
    <col min="6591" max="6591" width="3" customWidth="1"/>
    <col min="6592" max="6592" width="7" customWidth="1"/>
    <col min="6593" max="6593" width="38.5703125" customWidth="1"/>
    <col min="6594" max="6596" width="11.28515625" customWidth="1"/>
    <col min="6597" max="6597" width="11.85546875" customWidth="1"/>
    <col min="6598" max="6598" width="12.85546875" bestFit="1" customWidth="1"/>
    <col min="6599" max="6599" width="13.5703125" bestFit="1" customWidth="1"/>
    <col min="6600" max="6600" width="11.7109375" bestFit="1" customWidth="1"/>
    <col min="6601" max="6601" width="9.7109375" customWidth="1"/>
    <col min="6602" max="6602" width="9.140625" customWidth="1"/>
    <col min="6603" max="6603" width="13.85546875" bestFit="1" customWidth="1"/>
    <col min="6607" max="6607" width="3" customWidth="1"/>
    <col min="6608" max="6608" width="7" customWidth="1"/>
    <col min="6609" max="6609" width="38.5703125" customWidth="1"/>
    <col min="6610" max="6612" width="11.28515625" customWidth="1"/>
    <col min="6613" max="6613" width="11.85546875" customWidth="1"/>
    <col min="6614" max="6614" width="12.85546875" bestFit="1" customWidth="1"/>
    <col min="6615" max="6615" width="13.5703125" bestFit="1" customWidth="1"/>
    <col min="6616" max="6616" width="11.7109375" bestFit="1" customWidth="1"/>
    <col min="6617" max="6617" width="9.7109375" customWidth="1"/>
    <col min="6618" max="6618" width="9.140625" customWidth="1"/>
    <col min="6619" max="6619" width="13.85546875" bestFit="1" customWidth="1"/>
    <col min="6623" max="6623" width="3" customWidth="1"/>
    <col min="6624" max="6624" width="7" customWidth="1"/>
    <col min="6625" max="6625" width="38.5703125" customWidth="1"/>
    <col min="6626" max="6628" width="11.28515625" customWidth="1"/>
    <col min="6629" max="6629" width="11.85546875" customWidth="1"/>
    <col min="6630" max="6630" width="12.85546875" bestFit="1" customWidth="1"/>
    <col min="6631" max="6631" width="13.5703125" bestFit="1" customWidth="1"/>
    <col min="6632" max="6632" width="11.7109375" bestFit="1" customWidth="1"/>
    <col min="6633" max="6633" width="9.7109375" customWidth="1"/>
    <col min="6634" max="6634" width="9.140625" customWidth="1"/>
    <col min="6635" max="6635" width="13.85546875" bestFit="1" customWidth="1"/>
    <col min="6639" max="6639" width="3" customWidth="1"/>
    <col min="6640" max="6640" width="7" customWidth="1"/>
    <col min="6641" max="6641" width="38.5703125" customWidth="1"/>
    <col min="6642" max="6644" width="11.28515625" customWidth="1"/>
    <col min="6645" max="6645" width="11.85546875" customWidth="1"/>
    <col min="6646" max="6646" width="12.85546875" bestFit="1" customWidth="1"/>
    <col min="6647" max="6647" width="13.5703125" bestFit="1" customWidth="1"/>
    <col min="6648" max="6648" width="11.7109375" bestFit="1" customWidth="1"/>
    <col min="6649" max="6649" width="9.7109375" customWidth="1"/>
    <col min="6650" max="6650" width="9.140625" customWidth="1"/>
    <col min="6651" max="6651" width="13.85546875" bestFit="1" customWidth="1"/>
    <col min="6655" max="6655" width="3" customWidth="1"/>
    <col min="6656" max="6656" width="7" customWidth="1"/>
    <col min="6657" max="6657" width="38.5703125" customWidth="1"/>
    <col min="6658" max="6660" width="11.28515625" customWidth="1"/>
    <col min="6661" max="6661" width="11.85546875" customWidth="1"/>
    <col min="6662" max="6662" width="12.85546875" bestFit="1" customWidth="1"/>
    <col min="6663" max="6663" width="13.5703125" bestFit="1" customWidth="1"/>
    <col min="6664" max="6664" width="11.7109375" bestFit="1" customWidth="1"/>
    <col min="6665" max="6665" width="9.7109375" customWidth="1"/>
    <col min="6666" max="6666" width="9.140625" customWidth="1"/>
    <col min="6667" max="6667" width="13.85546875" bestFit="1" customWidth="1"/>
    <col min="6671" max="6671" width="3" customWidth="1"/>
    <col min="6672" max="6672" width="7" customWidth="1"/>
    <col min="6673" max="6673" width="38.5703125" customWidth="1"/>
    <col min="6674" max="6676" width="11.28515625" customWidth="1"/>
    <col min="6677" max="6677" width="11.85546875" customWidth="1"/>
    <col min="6678" max="6678" width="12.85546875" bestFit="1" customWidth="1"/>
    <col min="6679" max="6679" width="13.5703125" bestFit="1" customWidth="1"/>
    <col min="6680" max="6680" width="11.7109375" bestFit="1" customWidth="1"/>
    <col min="6681" max="6681" width="9.7109375" customWidth="1"/>
    <col min="6682" max="6682" width="9.140625" customWidth="1"/>
    <col min="6683" max="6683" width="13.85546875" bestFit="1" customWidth="1"/>
    <col min="6687" max="6687" width="3" customWidth="1"/>
    <col min="6688" max="6688" width="7" customWidth="1"/>
    <col min="6689" max="6689" width="38.5703125" customWidth="1"/>
    <col min="6690" max="6692" width="11.28515625" customWidth="1"/>
    <col min="6693" max="6693" width="11.85546875" customWidth="1"/>
    <col min="6694" max="6694" width="12.85546875" bestFit="1" customWidth="1"/>
    <col min="6695" max="6695" width="13.5703125" bestFit="1" customWidth="1"/>
    <col min="6696" max="6696" width="11.7109375" bestFit="1" customWidth="1"/>
    <col min="6697" max="6697" width="9.7109375" customWidth="1"/>
    <col min="6698" max="6698" width="9.140625" customWidth="1"/>
    <col min="6699" max="6699" width="13.85546875" bestFit="1" customWidth="1"/>
    <col min="6703" max="6703" width="3" customWidth="1"/>
    <col min="6704" max="6704" width="7" customWidth="1"/>
    <col min="6705" max="6705" width="38.5703125" customWidth="1"/>
    <col min="6706" max="6708" width="11.28515625" customWidth="1"/>
    <col min="6709" max="6709" width="11.85546875" customWidth="1"/>
    <col min="6710" max="6710" width="12.85546875" bestFit="1" customWidth="1"/>
    <col min="6711" max="6711" width="13.5703125" bestFit="1" customWidth="1"/>
    <col min="6712" max="6712" width="11.7109375" bestFit="1" customWidth="1"/>
    <col min="6713" max="6713" width="9.7109375" customWidth="1"/>
    <col min="6714" max="6714" width="9.140625" customWidth="1"/>
    <col min="6715" max="6715" width="13.85546875" bestFit="1" customWidth="1"/>
    <col min="6719" max="6719" width="3" customWidth="1"/>
    <col min="6720" max="6720" width="7" customWidth="1"/>
    <col min="6721" max="6721" width="38.5703125" customWidth="1"/>
    <col min="6722" max="6724" width="11.28515625" customWidth="1"/>
    <col min="6725" max="6725" width="11.85546875" customWidth="1"/>
    <col min="6726" max="6726" width="12.85546875" bestFit="1" customWidth="1"/>
    <col min="6727" max="6727" width="13.5703125" bestFit="1" customWidth="1"/>
    <col min="6728" max="6728" width="11.7109375" bestFit="1" customWidth="1"/>
    <col min="6729" max="6729" width="9.7109375" customWidth="1"/>
    <col min="6730" max="6730" width="9.140625" customWidth="1"/>
    <col min="6731" max="6731" width="13.85546875" bestFit="1" customWidth="1"/>
    <col min="6735" max="6735" width="3" customWidth="1"/>
    <col min="6736" max="6736" width="7" customWidth="1"/>
    <col min="6737" max="6737" width="38.5703125" customWidth="1"/>
    <col min="6738" max="6740" width="11.28515625" customWidth="1"/>
    <col min="6741" max="6741" width="11.85546875" customWidth="1"/>
    <col min="6742" max="6742" width="12.85546875" bestFit="1" customWidth="1"/>
    <col min="6743" max="6743" width="13.5703125" bestFit="1" customWidth="1"/>
    <col min="6744" max="6744" width="11.7109375" bestFit="1" customWidth="1"/>
    <col min="6745" max="6745" width="9.7109375" customWidth="1"/>
    <col min="6746" max="6746" width="9.140625" customWidth="1"/>
    <col min="6747" max="6747" width="13.85546875" bestFit="1" customWidth="1"/>
    <col min="6751" max="6751" width="3" customWidth="1"/>
    <col min="6752" max="6752" width="7" customWidth="1"/>
    <col min="6753" max="6753" width="38.5703125" customWidth="1"/>
    <col min="6754" max="6756" width="11.28515625" customWidth="1"/>
    <col min="6757" max="6757" width="11.85546875" customWidth="1"/>
    <col min="6758" max="6758" width="12.85546875" bestFit="1" customWidth="1"/>
    <col min="6759" max="6759" width="13.5703125" bestFit="1" customWidth="1"/>
    <col min="6760" max="6760" width="11.7109375" bestFit="1" customWidth="1"/>
    <col min="6761" max="6761" width="9.7109375" customWidth="1"/>
    <col min="6762" max="6762" width="9.140625" customWidth="1"/>
    <col min="6763" max="6763" width="13.85546875" bestFit="1" customWidth="1"/>
    <col min="6767" max="6767" width="3" customWidth="1"/>
    <col min="6768" max="6768" width="7" customWidth="1"/>
    <col min="6769" max="6769" width="38.5703125" customWidth="1"/>
    <col min="6770" max="6772" width="11.28515625" customWidth="1"/>
    <col min="6773" max="6773" width="11.85546875" customWidth="1"/>
    <col min="6774" max="6774" width="12.85546875" bestFit="1" customWidth="1"/>
    <col min="6775" max="6775" width="13.5703125" bestFit="1" customWidth="1"/>
    <col min="6776" max="6776" width="11.7109375" bestFit="1" customWidth="1"/>
    <col min="6777" max="6777" width="9.7109375" customWidth="1"/>
    <col min="6778" max="6778" width="9.140625" customWidth="1"/>
    <col min="6779" max="6779" width="13.85546875" bestFit="1" customWidth="1"/>
    <col min="6783" max="6783" width="3" customWidth="1"/>
    <col min="6784" max="6784" width="7" customWidth="1"/>
    <col min="6785" max="6785" width="38.5703125" customWidth="1"/>
    <col min="6786" max="6788" width="11.28515625" customWidth="1"/>
    <col min="6789" max="6789" width="11.85546875" customWidth="1"/>
    <col min="6790" max="6790" width="12.85546875" bestFit="1" customWidth="1"/>
    <col min="6791" max="6791" width="13.5703125" bestFit="1" customWidth="1"/>
    <col min="6792" max="6792" width="11.7109375" bestFit="1" customWidth="1"/>
    <col min="6793" max="6793" width="9.7109375" customWidth="1"/>
    <col min="6794" max="6794" width="9.140625" customWidth="1"/>
    <col min="6795" max="6795" width="13.85546875" bestFit="1" customWidth="1"/>
    <col min="6799" max="6799" width="3" customWidth="1"/>
    <col min="6800" max="6800" width="7" customWidth="1"/>
    <col min="6801" max="6801" width="38.5703125" customWidth="1"/>
    <col min="6802" max="6804" width="11.28515625" customWidth="1"/>
    <col min="6805" max="6805" width="11.85546875" customWidth="1"/>
    <col min="6806" max="6806" width="12.85546875" bestFit="1" customWidth="1"/>
    <col min="6807" max="6807" width="13.5703125" bestFit="1" customWidth="1"/>
    <col min="6808" max="6808" width="11.7109375" bestFit="1" customWidth="1"/>
    <col min="6809" max="6809" width="9.7109375" customWidth="1"/>
    <col min="6810" max="6810" width="9.140625" customWidth="1"/>
    <col min="6811" max="6811" width="13.85546875" bestFit="1" customWidth="1"/>
    <col min="6815" max="6815" width="3" customWidth="1"/>
    <col min="6816" max="6816" width="7" customWidth="1"/>
    <col min="6817" max="6817" width="38.5703125" customWidth="1"/>
    <col min="6818" max="6820" width="11.28515625" customWidth="1"/>
    <col min="6821" max="6821" width="11.85546875" customWidth="1"/>
    <col min="6822" max="6822" width="12.85546875" bestFit="1" customWidth="1"/>
    <col min="6823" max="6823" width="13.5703125" bestFit="1" customWidth="1"/>
    <col min="6824" max="6824" width="11.7109375" bestFit="1" customWidth="1"/>
    <col min="6825" max="6825" width="9.7109375" customWidth="1"/>
    <col min="6826" max="6826" width="9.140625" customWidth="1"/>
    <col min="6827" max="6827" width="13.85546875" bestFit="1" customWidth="1"/>
    <col min="6831" max="6831" width="3" customWidth="1"/>
    <col min="6832" max="6832" width="7" customWidth="1"/>
    <col min="6833" max="6833" width="38.5703125" customWidth="1"/>
    <col min="6834" max="6836" width="11.28515625" customWidth="1"/>
    <col min="6837" max="6837" width="11.85546875" customWidth="1"/>
    <col min="6838" max="6838" width="12.85546875" bestFit="1" customWidth="1"/>
    <col min="6839" max="6839" width="13.5703125" bestFit="1" customWidth="1"/>
    <col min="6840" max="6840" width="11.7109375" bestFit="1" customWidth="1"/>
    <col min="6841" max="6841" width="9.7109375" customWidth="1"/>
    <col min="6842" max="6842" width="9.140625" customWidth="1"/>
    <col min="6843" max="6843" width="13.85546875" bestFit="1" customWidth="1"/>
    <col min="6847" max="6847" width="3" customWidth="1"/>
    <col min="6848" max="6848" width="7" customWidth="1"/>
    <col min="6849" max="6849" width="38.5703125" customWidth="1"/>
    <col min="6850" max="6852" width="11.28515625" customWidth="1"/>
    <col min="6853" max="6853" width="11.85546875" customWidth="1"/>
    <col min="6854" max="6854" width="12.85546875" bestFit="1" customWidth="1"/>
    <col min="6855" max="6855" width="13.5703125" bestFit="1" customWidth="1"/>
    <col min="6856" max="6856" width="11.7109375" bestFit="1" customWidth="1"/>
    <col min="6857" max="6857" width="9.7109375" customWidth="1"/>
    <col min="6858" max="6858" width="9.140625" customWidth="1"/>
    <col min="6859" max="6859" width="13.85546875" bestFit="1" customWidth="1"/>
    <col min="6863" max="6863" width="3" customWidth="1"/>
    <col min="6864" max="6864" width="7" customWidth="1"/>
    <col min="6865" max="6865" width="38.5703125" customWidth="1"/>
    <col min="6866" max="6868" width="11.28515625" customWidth="1"/>
    <col min="6869" max="6869" width="11.85546875" customWidth="1"/>
    <col min="6870" max="6870" width="12.85546875" bestFit="1" customWidth="1"/>
    <col min="6871" max="6871" width="13.5703125" bestFit="1" customWidth="1"/>
    <col min="6872" max="6872" width="11.7109375" bestFit="1" customWidth="1"/>
    <col min="6873" max="6873" width="9.7109375" customWidth="1"/>
    <col min="6874" max="6874" width="9.140625" customWidth="1"/>
    <col min="6875" max="6875" width="13.85546875" bestFit="1" customWidth="1"/>
    <col min="6879" max="6879" width="3" customWidth="1"/>
    <col min="6880" max="6880" width="7" customWidth="1"/>
    <col min="6881" max="6881" width="38.5703125" customWidth="1"/>
    <col min="6882" max="6884" width="11.28515625" customWidth="1"/>
    <col min="6885" max="6885" width="11.85546875" customWidth="1"/>
    <col min="6886" max="6886" width="12.85546875" bestFit="1" customWidth="1"/>
    <col min="6887" max="6887" width="13.5703125" bestFit="1" customWidth="1"/>
    <col min="6888" max="6888" width="11.7109375" bestFit="1" customWidth="1"/>
    <col min="6889" max="6889" width="9.7109375" customWidth="1"/>
    <col min="6890" max="6890" width="9.140625" customWidth="1"/>
    <col min="6891" max="6891" width="13.85546875" bestFit="1" customWidth="1"/>
    <col min="6895" max="6895" width="3" customWidth="1"/>
    <col min="6896" max="6896" width="7" customWidth="1"/>
    <col min="6897" max="6897" width="38.5703125" customWidth="1"/>
    <col min="6898" max="6900" width="11.28515625" customWidth="1"/>
    <col min="6901" max="6901" width="11.85546875" customWidth="1"/>
    <col min="6902" max="6902" width="12.85546875" bestFit="1" customWidth="1"/>
    <col min="6903" max="6903" width="13.5703125" bestFit="1" customWidth="1"/>
    <col min="6904" max="6904" width="11.7109375" bestFit="1" customWidth="1"/>
    <col min="6905" max="6905" width="9.7109375" customWidth="1"/>
    <col min="6906" max="6906" width="9.140625" customWidth="1"/>
    <col min="6907" max="6907" width="13.85546875" bestFit="1" customWidth="1"/>
    <col min="6911" max="6911" width="3" customWidth="1"/>
    <col min="6912" max="6912" width="7" customWidth="1"/>
    <col min="6913" max="6913" width="38.5703125" customWidth="1"/>
    <col min="6914" max="6916" width="11.28515625" customWidth="1"/>
    <col min="6917" max="6917" width="11.85546875" customWidth="1"/>
    <col min="6918" max="6918" width="12.85546875" bestFit="1" customWidth="1"/>
    <col min="6919" max="6919" width="13.5703125" bestFit="1" customWidth="1"/>
    <col min="6920" max="6920" width="11.7109375" bestFit="1" customWidth="1"/>
    <col min="6921" max="6921" width="9.7109375" customWidth="1"/>
    <col min="6922" max="6922" width="9.140625" customWidth="1"/>
    <col min="6923" max="6923" width="13.85546875" bestFit="1" customWidth="1"/>
    <col min="6927" max="6927" width="3" customWidth="1"/>
    <col min="6928" max="6928" width="7" customWidth="1"/>
    <col min="6929" max="6929" width="38.5703125" customWidth="1"/>
    <col min="6930" max="6932" width="11.28515625" customWidth="1"/>
    <col min="6933" max="6933" width="11.85546875" customWidth="1"/>
    <col min="6934" max="6934" width="12.85546875" bestFit="1" customWidth="1"/>
    <col min="6935" max="6935" width="13.5703125" bestFit="1" customWidth="1"/>
    <col min="6936" max="6936" width="11.7109375" bestFit="1" customWidth="1"/>
    <col min="6937" max="6937" width="9.7109375" customWidth="1"/>
    <col min="6938" max="6938" width="9.140625" customWidth="1"/>
    <col min="6939" max="6939" width="13.85546875" bestFit="1" customWidth="1"/>
    <col min="6943" max="6943" width="3" customWidth="1"/>
    <col min="6944" max="6944" width="7" customWidth="1"/>
    <col min="6945" max="6945" width="38.5703125" customWidth="1"/>
    <col min="6946" max="6948" width="11.28515625" customWidth="1"/>
    <col min="6949" max="6949" width="11.85546875" customWidth="1"/>
    <col min="6950" max="6950" width="12.85546875" bestFit="1" customWidth="1"/>
    <col min="6951" max="6951" width="13.5703125" bestFit="1" customWidth="1"/>
    <col min="6952" max="6952" width="11.7109375" bestFit="1" customWidth="1"/>
    <col min="6953" max="6953" width="9.7109375" customWidth="1"/>
    <col min="6954" max="6954" width="9.140625" customWidth="1"/>
    <col min="6955" max="6955" width="13.85546875" bestFit="1" customWidth="1"/>
    <col min="6959" max="6959" width="3" customWidth="1"/>
    <col min="6960" max="6960" width="7" customWidth="1"/>
    <col min="6961" max="6961" width="38.5703125" customWidth="1"/>
    <col min="6962" max="6964" width="11.28515625" customWidth="1"/>
    <col min="6965" max="6965" width="11.85546875" customWidth="1"/>
    <col min="6966" max="6966" width="12.85546875" bestFit="1" customWidth="1"/>
    <col min="6967" max="6967" width="13.5703125" bestFit="1" customWidth="1"/>
    <col min="6968" max="6968" width="11.7109375" bestFit="1" customWidth="1"/>
    <col min="6969" max="6969" width="9.7109375" customWidth="1"/>
    <col min="6970" max="6970" width="9.140625" customWidth="1"/>
    <col min="6971" max="6971" width="13.85546875" bestFit="1" customWidth="1"/>
    <col min="6975" max="6975" width="3" customWidth="1"/>
    <col min="6976" max="6976" width="7" customWidth="1"/>
    <col min="6977" max="6977" width="38.5703125" customWidth="1"/>
    <col min="6978" max="6980" width="11.28515625" customWidth="1"/>
    <col min="6981" max="6981" width="11.85546875" customWidth="1"/>
    <col min="6982" max="6982" width="12.85546875" bestFit="1" customWidth="1"/>
    <col min="6983" max="6983" width="13.5703125" bestFit="1" customWidth="1"/>
    <col min="6984" max="6984" width="11.7109375" bestFit="1" customWidth="1"/>
    <col min="6985" max="6985" width="9.7109375" customWidth="1"/>
    <col min="6986" max="6986" width="9.140625" customWidth="1"/>
    <col min="6987" max="6987" width="13.85546875" bestFit="1" customWidth="1"/>
    <col min="6991" max="6991" width="3" customWidth="1"/>
    <col min="6992" max="6992" width="7" customWidth="1"/>
    <col min="6993" max="6993" width="38.5703125" customWidth="1"/>
    <col min="6994" max="6996" width="11.28515625" customWidth="1"/>
    <col min="6997" max="6997" width="11.85546875" customWidth="1"/>
    <col min="6998" max="6998" width="12.85546875" bestFit="1" customWidth="1"/>
    <col min="6999" max="6999" width="13.5703125" bestFit="1" customWidth="1"/>
    <col min="7000" max="7000" width="11.7109375" bestFit="1" customWidth="1"/>
    <col min="7001" max="7001" width="9.7109375" customWidth="1"/>
    <col min="7002" max="7002" width="9.140625" customWidth="1"/>
    <col min="7003" max="7003" width="13.85546875" bestFit="1" customWidth="1"/>
    <col min="7007" max="7007" width="3" customWidth="1"/>
    <col min="7008" max="7008" width="7" customWidth="1"/>
    <col min="7009" max="7009" width="38.5703125" customWidth="1"/>
    <col min="7010" max="7012" width="11.28515625" customWidth="1"/>
    <col min="7013" max="7013" width="11.85546875" customWidth="1"/>
    <col min="7014" max="7014" width="12.85546875" bestFit="1" customWidth="1"/>
    <col min="7015" max="7015" width="13.5703125" bestFit="1" customWidth="1"/>
    <col min="7016" max="7016" width="11.7109375" bestFit="1" customWidth="1"/>
    <col min="7017" max="7017" width="9.7109375" customWidth="1"/>
    <col min="7018" max="7018" width="9.140625" customWidth="1"/>
    <col min="7019" max="7019" width="13.85546875" bestFit="1" customWidth="1"/>
    <col min="7023" max="7023" width="3" customWidth="1"/>
    <col min="7024" max="7024" width="7" customWidth="1"/>
    <col min="7025" max="7025" width="38.5703125" customWidth="1"/>
    <col min="7026" max="7028" width="11.28515625" customWidth="1"/>
    <col min="7029" max="7029" width="11.85546875" customWidth="1"/>
    <col min="7030" max="7030" width="12.85546875" bestFit="1" customWidth="1"/>
    <col min="7031" max="7031" width="13.5703125" bestFit="1" customWidth="1"/>
    <col min="7032" max="7032" width="11.7109375" bestFit="1" customWidth="1"/>
    <col min="7033" max="7033" width="9.7109375" customWidth="1"/>
    <col min="7034" max="7034" width="9.140625" customWidth="1"/>
    <col min="7035" max="7035" width="13.85546875" bestFit="1" customWidth="1"/>
    <col min="7039" max="7039" width="3" customWidth="1"/>
    <col min="7040" max="7040" width="7" customWidth="1"/>
    <col min="7041" max="7041" width="38.5703125" customWidth="1"/>
    <col min="7042" max="7044" width="11.28515625" customWidth="1"/>
    <col min="7045" max="7045" width="11.85546875" customWidth="1"/>
    <col min="7046" max="7046" width="12.85546875" bestFit="1" customWidth="1"/>
    <col min="7047" max="7047" width="13.5703125" bestFit="1" customWidth="1"/>
    <col min="7048" max="7048" width="11.7109375" bestFit="1" customWidth="1"/>
    <col min="7049" max="7049" width="9.7109375" customWidth="1"/>
    <col min="7050" max="7050" width="9.140625" customWidth="1"/>
    <col min="7051" max="7051" width="13.85546875" bestFit="1" customWidth="1"/>
    <col min="7055" max="7055" width="3" customWidth="1"/>
    <col min="7056" max="7056" width="7" customWidth="1"/>
    <col min="7057" max="7057" width="38.5703125" customWidth="1"/>
    <col min="7058" max="7060" width="11.28515625" customWidth="1"/>
    <col min="7061" max="7061" width="11.85546875" customWidth="1"/>
    <col min="7062" max="7062" width="12.85546875" bestFit="1" customWidth="1"/>
    <col min="7063" max="7063" width="13.5703125" bestFit="1" customWidth="1"/>
    <col min="7064" max="7064" width="11.7109375" bestFit="1" customWidth="1"/>
    <col min="7065" max="7065" width="9.7109375" customWidth="1"/>
    <col min="7066" max="7066" width="9.140625" customWidth="1"/>
    <col min="7067" max="7067" width="13.85546875" bestFit="1" customWidth="1"/>
    <col min="7071" max="7071" width="3" customWidth="1"/>
    <col min="7072" max="7072" width="7" customWidth="1"/>
    <col min="7073" max="7073" width="38.5703125" customWidth="1"/>
    <col min="7074" max="7076" width="11.28515625" customWidth="1"/>
    <col min="7077" max="7077" width="11.85546875" customWidth="1"/>
    <col min="7078" max="7078" width="12.85546875" bestFit="1" customWidth="1"/>
    <col min="7079" max="7079" width="13.5703125" bestFit="1" customWidth="1"/>
    <col min="7080" max="7080" width="11.7109375" bestFit="1" customWidth="1"/>
    <col min="7081" max="7081" width="9.7109375" customWidth="1"/>
    <col min="7082" max="7082" width="9.140625" customWidth="1"/>
    <col min="7083" max="7083" width="13.85546875" bestFit="1" customWidth="1"/>
    <col min="7087" max="7087" width="3" customWidth="1"/>
    <col min="7088" max="7088" width="7" customWidth="1"/>
    <col min="7089" max="7089" width="38.5703125" customWidth="1"/>
    <col min="7090" max="7092" width="11.28515625" customWidth="1"/>
    <col min="7093" max="7093" width="11.85546875" customWidth="1"/>
    <col min="7094" max="7094" width="12.85546875" bestFit="1" customWidth="1"/>
    <col min="7095" max="7095" width="13.5703125" bestFit="1" customWidth="1"/>
    <col min="7096" max="7096" width="11.7109375" bestFit="1" customWidth="1"/>
    <col min="7097" max="7097" width="9.7109375" customWidth="1"/>
    <col min="7098" max="7098" width="9.140625" customWidth="1"/>
    <col min="7099" max="7099" width="13.85546875" bestFit="1" customWidth="1"/>
    <col min="7103" max="7103" width="3" customWidth="1"/>
    <col min="7104" max="7104" width="7" customWidth="1"/>
    <col min="7105" max="7105" width="38.5703125" customWidth="1"/>
    <col min="7106" max="7108" width="11.28515625" customWidth="1"/>
    <col min="7109" max="7109" width="11.85546875" customWidth="1"/>
    <col min="7110" max="7110" width="12.85546875" bestFit="1" customWidth="1"/>
    <col min="7111" max="7111" width="13.5703125" bestFit="1" customWidth="1"/>
    <col min="7112" max="7112" width="11.7109375" bestFit="1" customWidth="1"/>
    <col min="7113" max="7113" width="9.7109375" customWidth="1"/>
    <col min="7114" max="7114" width="9.140625" customWidth="1"/>
    <col min="7115" max="7115" width="13.85546875" bestFit="1" customWidth="1"/>
    <col min="7119" max="7119" width="3" customWidth="1"/>
    <col min="7120" max="7120" width="7" customWidth="1"/>
    <col min="7121" max="7121" width="38.5703125" customWidth="1"/>
    <col min="7122" max="7124" width="11.28515625" customWidth="1"/>
    <col min="7125" max="7125" width="11.85546875" customWidth="1"/>
    <col min="7126" max="7126" width="12.85546875" bestFit="1" customWidth="1"/>
    <col min="7127" max="7127" width="13.5703125" bestFit="1" customWidth="1"/>
    <col min="7128" max="7128" width="11.7109375" bestFit="1" customWidth="1"/>
    <col min="7129" max="7129" width="9.7109375" customWidth="1"/>
    <col min="7130" max="7130" width="9.140625" customWidth="1"/>
    <col min="7131" max="7131" width="13.85546875" bestFit="1" customWidth="1"/>
    <col min="7135" max="7135" width="3" customWidth="1"/>
    <col min="7136" max="7136" width="7" customWidth="1"/>
    <col min="7137" max="7137" width="38.5703125" customWidth="1"/>
    <col min="7138" max="7140" width="11.28515625" customWidth="1"/>
    <col min="7141" max="7141" width="11.85546875" customWidth="1"/>
    <col min="7142" max="7142" width="12.85546875" bestFit="1" customWidth="1"/>
    <col min="7143" max="7143" width="13.5703125" bestFit="1" customWidth="1"/>
    <col min="7144" max="7144" width="11.7109375" bestFit="1" customWidth="1"/>
    <col min="7145" max="7145" width="9.7109375" customWidth="1"/>
    <col min="7146" max="7146" width="9.140625" customWidth="1"/>
    <col min="7147" max="7147" width="13.85546875" bestFit="1" customWidth="1"/>
    <col min="7151" max="7151" width="3" customWidth="1"/>
    <col min="7152" max="7152" width="7" customWidth="1"/>
    <col min="7153" max="7153" width="38.5703125" customWidth="1"/>
    <col min="7154" max="7156" width="11.28515625" customWidth="1"/>
    <col min="7157" max="7157" width="11.85546875" customWidth="1"/>
    <col min="7158" max="7158" width="12.85546875" bestFit="1" customWidth="1"/>
    <col min="7159" max="7159" width="13.5703125" bestFit="1" customWidth="1"/>
    <col min="7160" max="7160" width="11.7109375" bestFit="1" customWidth="1"/>
    <col min="7161" max="7161" width="9.7109375" customWidth="1"/>
    <col min="7162" max="7162" width="9.140625" customWidth="1"/>
    <col min="7163" max="7163" width="13.85546875" bestFit="1" customWidth="1"/>
    <col min="7167" max="7167" width="3" customWidth="1"/>
    <col min="7168" max="7168" width="7" customWidth="1"/>
    <col min="7169" max="7169" width="38.5703125" customWidth="1"/>
    <col min="7170" max="7172" width="11.28515625" customWidth="1"/>
    <col min="7173" max="7173" width="11.85546875" customWidth="1"/>
    <col min="7174" max="7174" width="12.85546875" bestFit="1" customWidth="1"/>
    <col min="7175" max="7175" width="13.5703125" bestFit="1" customWidth="1"/>
    <col min="7176" max="7176" width="11.7109375" bestFit="1" customWidth="1"/>
    <col min="7177" max="7177" width="9.7109375" customWidth="1"/>
    <col min="7178" max="7178" width="9.140625" customWidth="1"/>
    <col min="7179" max="7179" width="13.85546875" bestFit="1" customWidth="1"/>
    <col min="7183" max="7183" width="3" customWidth="1"/>
    <col min="7184" max="7184" width="7" customWidth="1"/>
    <col min="7185" max="7185" width="38.5703125" customWidth="1"/>
    <col min="7186" max="7188" width="11.28515625" customWidth="1"/>
    <col min="7189" max="7189" width="11.85546875" customWidth="1"/>
    <col min="7190" max="7190" width="12.85546875" bestFit="1" customWidth="1"/>
    <col min="7191" max="7191" width="13.5703125" bestFit="1" customWidth="1"/>
    <col min="7192" max="7192" width="11.7109375" bestFit="1" customWidth="1"/>
    <col min="7193" max="7193" width="9.7109375" customWidth="1"/>
    <col min="7194" max="7194" width="9.140625" customWidth="1"/>
    <col min="7195" max="7195" width="13.85546875" bestFit="1" customWidth="1"/>
    <col min="7199" max="7199" width="3" customWidth="1"/>
    <col min="7200" max="7200" width="7" customWidth="1"/>
    <col min="7201" max="7201" width="38.5703125" customWidth="1"/>
    <col min="7202" max="7204" width="11.28515625" customWidth="1"/>
    <col min="7205" max="7205" width="11.85546875" customWidth="1"/>
    <col min="7206" max="7206" width="12.85546875" bestFit="1" customWidth="1"/>
    <col min="7207" max="7207" width="13.5703125" bestFit="1" customWidth="1"/>
    <col min="7208" max="7208" width="11.7109375" bestFit="1" customWidth="1"/>
    <col min="7209" max="7209" width="9.7109375" customWidth="1"/>
    <col min="7210" max="7210" width="9.140625" customWidth="1"/>
    <col min="7211" max="7211" width="13.85546875" bestFit="1" customWidth="1"/>
    <col min="7215" max="7215" width="3" customWidth="1"/>
    <col min="7216" max="7216" width="7" customWidth="1"/>
    <col min="7217" max="7217" width="38.5703125" customWidth="1"/>
    <col min="7218" max="7220" width="11.28515625" customWidth="1"/>
    <col min="7221" max="7221" width="11.85546875" customWidth="1"/>
    <col min="7222" max="7222" width="12.85546875" bestFit="1" customWidth="1"/>
    <col min="7223" max="7223" width="13.5703125" bestFit="1" customWidth="1"/>
    <col min="7224" max="7224" width="11.7109375" bestFit="1" customWidth="1"/>
    <col min="7225" max="7225" width="9.7109375" customWidth="1"/>
    <col min="7226" max="7226" width="9.140625" customWidth="1"/>
    <col min="7227" max="7227" width="13.85546875" bestFit="1" customWidth="1"/>
    <col min="7231" max="7231" width="3" customWidth="1"/>
    <col min="7232" max="7232" width="7" customWidth="1"/>
    <col min="7233" max="7233" width="38.5703125" customWidth="1"/>
    <col min="7234" max="7236" width="11.28515625" customWidth="1"/>
    <col min="7237" max="7237" width="11.85546875" customWidth="1"/>
    <col min="7238" max="7238" width="12.85546875" bestFit="1" customWidth="1"/>
    <col min="7239" max="7239" width="13.5703125" bestFit="1" customWidth="1"/>
    <col min="7240" max="7240" width="11.7109375" bestFit="1" customWidth="1"/>
    <col min="7241" max="7241" width="9.7109375" customWidth="1"/>
    <col min="7242" max="7242" width="9.140625" customWidth="1"/>
    <col min="7243" max="7243" width="13.85546875" bestFit="1" customWidth="1"/>
    <col min="7247" max="7247" width="3" customWidth="1"/>
    <col min="7248" max="7248" width="7" customWidth="1"/>
    <col min="7249" max="7249" width="38.5703125" customWidth="1"/>
    <col min="7250" max="7252" width="11.28515625" customWidth="1"/>
    <col min="7253" max="7253" width="11.85546875" customWidth="1"/>
    <col min="7254" max="7254" width="12.85546875" bestFit="1" customWidth="1"/>
    <col min="7255" max="7255" width="13.5703125" bestFit="1" customWidth="1"/>
    <col min="7256" max="7256" width="11.7109375" bestFit="1" customWidth="1"/>
    <col min="7257" max="7257" width="9.7109375" customWidth="1"/>
    <col min="7258" max="7258" width="9.140625" customWidth="1"/>
    <col min="7259" max="7259" width="13.85546875" bestFit="1" customWidth="1"/>
    <col min="7263" max="7263" width="3" customWidth="1"/>
    <col min="7264" max="7264" width="7" customWidth="1"/>
    <col min="7265" max="7265" width="38.5703125" customWidth="1"/>
    <col min="7266" max="7268" width="11.28515625" customWidth="1"/>
    <col min="7269" max="7269" width="11.85546875" customWidth="1"/>
    <col min="7270" max="7270" width="12.85546875" bestFit="1" customWidth="1"/>
    <col min="7271" max="7271" width="13.5703125" bestFit="1" customWidth="1"/>
    <col min="7272" max="7272" width="11.7109375" bestFit="1" customWidth="1"/>
    <col min="7273" max="7273" width="9.7109375" customWidth="1"/>
    <col min="7274" max="7274" width="9.140625" customWidth="1"/>
    <col min="7275" max="7275" width="13.85546875" bestFit="1" customWidth="1"/>
    <col min="7279" max="7279" width="3" customWidth="1"/>
    <col min="7280" max="7280" width="7" customWidth="1"/>
    <col min="7281" max="7281" width="38.5703125" customWidth="1"/>
    <col min="7282" max="7284" width="11.28515625" customWidth="1"/>
    <col min="7285" max="7285" width="11.85546875" customWidth="1"/>
    <col min="7286" max="7286" width="12.85546875" bestFit="1" customWidth="1"/>
    <col min="7287" max="7287" width="13.5703125" bestFit="1" customWidth="1"/>
    <col min="7288" max="7288" width="11.7109375" bestFit="1" customWidth="1"/>
    <col min="7289" max="7289" width="9.7109375" customWidth="1"/>
    <col min="7290" max="7290" width="9.140625" customWidth="1"/>
    <col min="7291" max="7291" width="13.85546875" bestFit="1" customWidth="1"/>
    <col min="7295" max="7295" width="3" customWidth="1"/>
    <col min="7296" max="7296" width="7" customWidth="1"/>
    <col min="7297" max="7297" width="38.5703125" customWidth="1"/>
    <col min="7298" max="7300" width="11.28515625" customWidth="1"/>
    <col min="7301" max="7301" width="11.85546875" customWidth="1"/>
    <col min="7302" max="7302" width="12.85546875" bestFit="1" customWidth="1"/>
    <col min="7303" max="7303" width="13.5703125" bestFit="1" customWidth="1"/>
    <col min="7304" max="7304" width="11.7109375" bestFit="1" customWidth="1"/>
    <col min="7305" max="7305" width="9.7109375" customWidth="1"/>
    <col min="7306" max="7306" width="9.140625" customWidth="1"/>
    <col min="7307" max="7307" width="13.85546875" bestFit="1" customWidth="1"/>
    <col min="7311" max="7311" width="3" customWidth="1"/>
    <col min="7312" max="7312" width="7" customWidth="1"/>
    <col min="7313" max="7313" width="38.5703125" customWidth="1"/>
    <col min="7314" max="7316" width="11.28515625" customWidth="1"/>
    <col min="7317" max="7317" width="11.85546875" customWidth="1"/>
    <col min="7318" max="7318" width="12.85546875" bestFit="1" customWidth="1"/>
    <col min="7319" max="7319" width="13.5703125" bestFit="1" customWidth="1"/>
    <col min="7320" max="7320" width="11.7109375" bestFit="1" customWidth="1"/>
    <col min="7321" max="7321" width="9.7109375" customWidth="1"/>
    <col min="7322" max="7322" width="9.140625" customWidth="1"/>
    <col min="7323" max="7323" width="13.85546875" bestFit="1" customWidth="1"/>
    <col min="7327" max="7327" width="3" customWidth="1"/>
    <col min="7328" max="7328" width="7" customWidth="1"/>
    <col min="7329" max="7329" width="38.5703125" customWidth="1"/>
    <col min="7330" max="7332" width="11.28515625" customWidth="1"/>
    <col min="7333" max="7333" width="11.85546875" customWidth="1"/>
    <col min="7334" max="7334" width="12.85546875" bestFit="1" customWidth="1"/>
    <col min="7335" max="7335" width="13.5703125" bestFit="1" customWidth="1"/>
    <col min="7336" max="7336" width="11.7109375" bestFit="1" customWidth="1"/>
    <col min="7337" max="7337" width="9.7109375" customWidth="1"/>
    <col min="7338" max="7338" width="9.140625" customWidth="1"/>
    <col min="7339" max="7339" width="13.85546875" bestFit="1" customWidth="1"/>
    <col min="7343" max="7343" width="3" customWidth="1"/>
    <col min="7344" max="7344" width="7" customWidth="1"/>
    <col min="7345" max="7345" width="38.5703125" customWidth="1"/>
    <col min="7346" max="7348" width="11.28515625" customWidth="1"/>
    <col min="7349" max="7349" width="11.85546875" customWidth="1"/>
    <col min="7350" max="7350" width="12.85546875" bestFit="1" customWidth="1"/>
    <col min="7351" max="7351" width="13.5703125" bestFit="1" customWidth="1"/>
    <col min="7352" max="7352" width="11.7109375" bestFit="1" customWidth="1"/>
    <col min="7353" max="7353" width="9.7109375" customWidth="1"/>
    <col min="7354" max="7354" width="9.140625" customWidth="1"/>
    <col min="7355" max="7355" width="13.85546875" bestFit="1" customWidth="1"/>
    <col min="7359" max="7359" width="3" customWidth="1"/>
    <col min="7360" max="7360" width="7" customWidth="1"/>
    <col min="7361" max="7361" width="38.5703125" customWidth="1"/>
    <col min="7362" max="7364" width="11.28515625" customWidth="1"/>
    <col min="7365" max="7365" width="11.85546875" customWidth="1"/>
    <col min="7366" max="7366" width="12.85546875" bestFit="1" customWidth="1"/>
    <col min="7367" max="7367" width="13.5703125" bestFit="1" customWidth="1"/>
    <col min="7368" max="7368" width="11.7109375" bestFit="1" customWidth="1"/>
    <col min="7369" max="7369" width="9.7109375" customWidth="1"/>
    <col min="7370" max="7370" width="9.140625" customWidth="1"/>
    <col min="7371" max="7371" width="13.85546875" bestFit="1" customWidth="1"/>
    <col min="7375" max="7375" width="3" customWidth="1"/>
    <col min="7376" max="7376" width="7" customWidth="1"/>
    <col min="7377" max="7377" width="38.5703125" customWidth="1"/>
    <col min="7378" max="7380" width="11.28515625" customWidth="1"/>
    <col min="7381" max="7381" width="11.85546875" customWidth="1"/>
    <col min="7382" max="7382" width="12.85546875" bestFit="1" customWidth="1"/>
    <col min="7383" max="7383" width="13.5703125" bestFit="1" customWidth="1"/>
    <col min="7384" max="7384" width="11.7109375" bestFit="1" customWidth="1"/>
    <col min="7385" max="7385" width="9.7109375" customWidth="1"/>
    <col min="7386" max="7386" width="9.140625" customWidth="1"/>
    <col min="7387" max="7387" width="13.85546875" bestFit="1" customWidth="1"/>
    <col min="7391" max="7391" width="3" customWidth="1"/>
    <col min="7392" max="7392" width="7" customWidth="1"/>
    <col min="7393" max="7393" width="38.5703125" customWidth="1"/>
    <col min="7394" max="7396" width="11.28515625" customWidth="1"/>
    <col min="7397" max="7397" width="11.85546875" customWidth="1"/>
    <col min="7398" max="7398" width="12.85546875" bestFit="1" customWidth="1"/>
    <col min="7399" max="7399" width="13.5703125" bestFit="1" customWidth="1"/>
    <col min="7400" max="7400" width="11.7109375" bestFit="1" customWidth="1"/>
    <col min="7401" max="7401" width="9.7109375" customWidth="1"/>
    <col min="7402" max="7402" width="9.140625" customWidth="1"/>
    <col min="7403" max="7403" width="13.85546875" bestFit="1" customWidth="1"/>
    <col min="7407" max="7407" width="3" customWidth="1"/>
    <col min="7408" max="7408" width="7" customWidth="1"/>
    <col min="7409" max="7409" width="38.5703125" customWidth="1"/>
    <col min="7410" max="7412" width="11.28515625" customWidth="1"/>
    <col min="7413" max="7413" width="11.85546875" customWidth="1"/>
    <col min="7414" max="7414" width="12.85546875" bestFit="1" customWidth="1"/>
    <col min="7415" max="7415" width="13.5703125" bestFit="1" customWidth="1"/>
    <col min="7416" max="7416" width="11.7109375" bestFit="1" customWidth="1"/>
    <col min="7417" max="7417" width="9.7109375" customWidth="1"/>
    <col min="7418" max="7418" width="9.140625" customWidth="1"/>
    <col min="7419" max="7419" width="13.85546875" bestFit="1" customWidth="1"/>
    <col min="7423" max="7423" width="3" customWidth="1"/>
    <col min="7424" max="7424" width="7" customWidth="1"/>
    <col min="7425" max="7425" width="38.5703125" customWidth="1"/>
    <col min="7426" max="7428" width="11.28515625" customWidth="1"/>
    <col min="7429" max="7429" width="11.85546875" customWidth="1"/>
    <col min="7430" max="7430" width="12.85546875" bestFit="1" customWidth="1"/>
    <col min="7431" max="7431" width="13.5703125" bestFit="1" customWidth="1"/>
    <col min="7432" max="7432" width="11.7109375" bestFit="1" customWidth="1"/>
    <col min="7433" max="7433" width="9.7109375" customWidth="1"/>
    <col min="7434" max="7434" width="9.140625" customWidth="1"/>
    <col min="7435" max="7435" width="13.85546875" bestFit="1" customWidth="1"/>
    <col min="7439" max="7439" width="3" customWidth="1"/>
    <col min="7440" max="7440" width="7" customWidth="1"/>
    <col min="7441" max="7441" width="38.5703125" customWidth="1"/>
    <col min="7442" max="7444" width="11.28515625" customWidth="1"/>
    <col min="7445" max="7445" width="11.85546875" customWidth="1"/>
    <col min="7446" max="7446" width="12.85546875" bestFit="1" customWidth="1"/>
    <col min="7447" max="7447" width="13.5703125" bestFit="1" customWidth="1"/>
    <col min="7448" max="7448" width="11.7109375" bestFit="1" customWidth="1"/>
    <col min="7449" max="7449" width="9.7109375" customWidth="1"/>
    <col min="7450" max="7450" width="9.140625" customWidth="1"/>
    <col min="7451" max="7451" width="13.85546875" bestFit="1" customWidth="1"/>
    <col min="7455" max="7455" width="3" customWidth="1"/>
    <col min="7456" max="7456" width="7" customWidth="1"/>
    <col min="7457" max="7457" width="38.5703125" customWidth="1"/>
    <col min="7458" max="7460" width="11.28515625" customWidth="1"/>
    <col min="7461" max="7461" width="11.85546875" customWidth="1"/>
    <col min="7462" max="7462" width="12.85546875" bestFit="1" customWidth="1"/>
    <col min="7463" max="7463" width="13.5703125" bestFit="1" customWidth="1"/>
    <col min="7464" max="7464" width="11.7109375" bestFit="1" customWidth="1"/>
    <col min="7465" max="7465" width="9.7109375" customWidth="1"/>
    <col min="7466" max="7466" width="9.140625" customWidth="1"/>
    <col min="7467" max="7467" width="13.85546875" bestFit="1" customWidth="1"/>
    <col min="7471" max="7471" width="3" customWidth="1"/>
    <col min="7472" max="7472" width="7" customWidth="1"/>
    <col min="7473" max="7473" width="38.5703125" customWidth="1"/>
    <col min="7474" max="7476" width="11.28515625" customWidth="1"/>
    <col min="7477" max="7477" width="11.85546875" customWidth="1"/>
    <col min="7478" max="7478" width="12.85546875" bestFit="1" customWidth="1"/>
    <col min="7479" max="7479" width="13.5703125" bestFit="1" customWidth="1"/>
    <col min="7480" max="7480" width="11.7109375" bestFit="1" customWidth="1"/>
    <col min="7481" max="7481" width="9.7109375" customWidth="1"/>
    <col min="7482" max="7482" width="9.140625" customWidth="1"/>
    <col min="7483" max="7483" width="13.85546875" bestFit="1" customWidth="1"/>
    <col min="7487" max="7487" width="3" customWidth="1"/>
    <col min="7488" max="7488" width="7" customWidth="1"/>
    <col min="7489" max="7489" width="38.5703125" customWidth="1"/>
    <col min="7490" max="7492" width="11.28515625" customWidth="1"/>
    <col min="7493" max="7493" width="11.85546875" customWidth="1"/>
    <col min="7494" max="7494" width="12.85546875" bestFit="1" customWidth="1"/>
    <col min="7495" max="7495" width="13.5703125" bestFit="1" customWidth="1"/>
    <col min="7496" max="7496" width="11.7109375" bestFit="1" customWidth="1"/>
    <col min="7497" max="7497" width="9.7109375" customWidth="1"/>
    <col min="7498" max="7498" width="9.140625" customWidth="1"/>
    <col min="7499" max="7499" width="13.85546875" bestFit="1" customWidth="1"/>
    <col min="7503" max="7503" width="3" customWidth="1"/>
    <col min="7504" max="7504" width="7" customWidth="1"/>
    <col min="7505" max="7505" width="38.5703125" customWidth="1"/>
    <col min="7506" max="7508" width="11.28515625" customWidth="1"/>
    <col min="7509" max="7509" width="11.85546875" customWidth="1"/>
    <col min="7510" max="7510" width="12.85546875" bestFit="1" customWidth="1"/>
    <col min="7511" max="7511" width="13.5703125" bestFit="1" customWidth="1"/>
    <col min="7512" max="7512" width="11.7109375" bestFit="1" customWidth="1"/>
    <col min="7513" max="7513" width="9.7109375" customWidth="1"/>
    <col min="7514" max="7514" width="9.140625" customWidth="1"/>
    <col min="7515" max="7515" width="13.85546875" bestFit="1" customWidth="1"/>
    <col min="7519" max="7519" width="3" customWidth="1"/>
    <col min="7520" max="7520" width="7" customWidth="1"/>
    <col min="7521" max="7521" width="38.5703125" customWidth="1"/>
    <col min="7522" max="7524" width="11.28515625" customWidth="1"/>
    <col min="7525" max="7525" width="11.85546875" customWidth="1"/>
    <col min="7526" max="7526" width="12.85546875" bestFit="1" customWidth="1"/>
    <col min="7527" max="7527" width="13.5703125" bestFit="1" customWidth="1"/>
    <col min="7528" max="7528" width="11.7109375" bestFit="1" customWidth="1"/>
    <col min="7529" max="7529" width="9.7109375" customWidth="1"/>
    <col min="7530" max="7530" width="9.140625" customWidth="1"/>
    <col min="7531" max="7531" width="13.85546875" bestFit="1" customWidth="1"/>
    <col min="7535" max="7535" width="3" customWidth="1"/>
    <col min="7536" max="7536" width="7" customWidth="1"/>
    <col min="7537" max="7537" width="38.5703125" customWidth="1"/>
    <col min="7538" max="7540" width="11.28515625" customWidth="1"/>
    <col min="7541" max="7541" width="11.85546875" customWidth="1"/>
    <col min="7542" max="7542" width="12.85546875" bestFit="1" customWidth="1"/>
    <col min="7543" max="7543" width="13.5703125" bestFit="1" customWidth="1"/>
    <col min="7544" max="7544" width="11.7109375" bestFit="1" customWidth="1"/>
    <col min="7545" max="7545" width="9.7109375" customWidth="1"/>
    <col min="7546" max="7546" width="9.140625" customWidth="1"/>
    <col min="7547" max="7547" width="13.85546875" bestFit="1" customWidth="1"/>
    <col min="7551" max="7551" width="3" customWidth="1"/>
    <col min="7552" max="7552" width="7" customWidth="1"/>
    <col min="7553" max="7553" width="38.5703125" customWidth="1"/>
    <col min="7554" max="7556" width="11.28515625" customWidth="1"/>
    <col min="7557" max="7557" width="11.85546875" customWidth="1"/>
    <col min="7558" max="7558" width="12.85546875" bestFit="1" customWidth="1"/>
    <col min="7559" max="7559" width="13.5703125" bestFit="1" customWidth="1"/>
    <col min="7560" max="7560" width="11.7109375" bestFit="1" customWidth="1"/>
    <col min="7561" max="7561" width="9.7109375" customWidth="1"/>
    <col min="7562" max="7562" width="9.140625" customWidth="1"/>
    <col min="7563" max="7563" width="13.85546875" bestFit="1" customWidth="1"/>
    <col min="7567" max="7567" width="3" customWidth="1"/>
    <col min="7568" max="7568" width="7" customWidth="1"/>
    <col min="7569" max="7569" width="38.5703125" customWidth="1"/>
    <col min="7570" max="7572" width="11.28515625" customWidth="1"/>
    <col min="7573" max="7573" width="11.85546875" customWidth="1"/>
    <col min="7574" max="7574" width="12.85546875" bestFit="1" customWidth="1"/>
    <col min="7575" max="7575" width="13.5703125" bestFit="1" customWidth="1"/>
    <col min="7576" max="7576" width="11.7109375" bestFit="1" customWidth="1"/>
    <col min="7577" max="7577" width="9.7109375" customWidth="1"/>
    <col min="7578" max="7578" width="9.140625" customWidth="1"/>
    <col min="7579" max="7579" width="13.85546875" bestFit="1" customWidth="1"/>
    <col min="7583" max="7583" width="3" customWidth="1"/>
    <col min="7584" max="7584" width="7" customWidth="1"/>
    <col min="7585" max="7585" width="38.5703125" customWidth="1"/>
    <col min="7586" max="7588" width="11.28515625" customWidth="1"/>
    <col min="7589" max="7589" width="11.85546875" customWidth="1"/>
    <col min="7590" max="7590" width="12.85546875" bestFit="1" customWidth="1"/>
    <col min="7591" max="7591" width="13.5703125" bestFit="1" customWidth="1"/>
    <col min="7592" max="7592" width="11.7109375" bestFit="1" customWidth="1"/>
    <col min="7593" max="7593" width="9.7109375" customWidth="1"/>
    <col min="7594" max="7594" width="9.140625" customWidth="1"/>
    <col min="7595" max="7595" width="13.85546875" bestFit="1" customWidth="1"/>
    <col min="7599" max="7599" width="3" customWidth="1"/>
    <col min="7600" max="7600" width="7" customWidth="1"/>
    <col min="7601" max="7601" width="38.5703125" customWidth="1"/>
    <col min="7602" max="7604" width="11.28515625" customWidth="1"/>
    <col min="7605" max="7605" width="11.85546875" customWidth="1"/>
    <col min="7606" max="7606" width="12.85546875" bestFit="1" customWidth="1"/>
    <col min="7607" max="7607" width="13.5703125" bestFit="1" customWidth="1"/>
    <col min="7608" max="7608" width="11.7109375" bestFit="1" customWidth="1"/>
    <col min="7609" max="7609" width="9.7109375" customWidth="1"/>
    <col min="7610" max="7610" width="9.140625" customWidth="1"/>
    <col min="7611" max="7611" width="13.85546875" bestFit="1" customWidth="1"/>
    <col min="7615" max="7615" width="3" customWidth="1"/>
    <col min="7616" max="7616" width="7" customWidth="1"/>
    <col min="7617" max="7617" width="38.5703125" customWidth="1"/>
    <col min="7618" max="7620" width="11.28515625" customWidth="1"/>
    <col min="7621" max="7621" width="11.85546875" customWidth="1"/>
    <col min="7622" max="7622" width="12.85546875" bestFit="1" customWidth="1"/>
    <col min="7623" max="7623" width="13.5703125" bestFit="1" customWidth="1"/>
    <col min="7624" max="7624" width="11.7109375" bestFit="1" customWidth="1"/>
    <col min="7625" max="7625" width="9.7109375" customWidth="1"/>
    <col min="7626" max="7626" width="9.140625" customWidth="1"/>
    <col min="7627" max="7627" width="13.85546875" bestFit="1" customWidth="1"/>
    <col min="7631" max="7631" width="3" customWidth="1"/>
    <col min="7632" max="7632" width="7" customWidth="1"/>
    <col min="7633" max="7633" width="38.5703125" customWidth="1"/>
    <col min="7634" max="7636" width="11.28515625" customWidth="1"/>
    <col min="7637" max="7637" width="11.85546875" customWidth="1"/>
    <col min="7638" max="7638" width="12.85546875" bestFit="1" customWidth="1"/>
    <col min="7639" max="7639" width="13.5703125" bestFit="1" customWidth="1"/>
    <col min="7640" max="7640" width="11.7109375" bestFit="1" customWidth="1"/>
    <col min="7641" max="7641" width="9.7109375" customWidth="1"/>
    <col min="7642" max="7642" width="9.140625" customWidth="1"/>
    <col min="7643" max="7643" width="13.85546875" bestFit="1" customWidth="1"/>
    <col min="7647" max="7647" width="3" customWidth="1"/>
    <col min="7648" max="7648" width="7" customWidth="1"/>
    <col min="7649" max="7649" width="38.5703125" customWidth="1"/>
    <col min="7650" max="7652" width="11.28515625" customWidth="1"/>
    <col min="7653" max="7653" width="11.85546875" customWidth="1"/>
    <col min="7654" max="7654" width="12.85546875" bestFit="1" customWidth="1"/>
    <col min="7655" max="7655" width="13.5703125" bestFit="1" customWidth="1"/>
    <col min="7656" max="7656" width="11.7109375" bestFit="1" customWidth="1"/>
    <col min="7657" max="7657" width="9.7109375" customWidth="1"/>
    <col min="7658" max="7658" width="9.140625" customWidth="1"/>
    <col min="7659" max="7659" width="13.85546875" bestFit="1" customWidth="1"/>
    <col min="7663" max="7663" width="3" customWidth="1"/>
    <col min="7664" max="7664" width="7" customWidth="1"/>
    <col min="7665" max="7665" width="38.5703125" customWidth="1"/>
    <col min="7666" max="7668" width="11.28515625" customWidth="1"/>
    <col min="7669" max="7669" width="11.85546875" customWidth="1"/>
    <col min="7670" max="7670" width="12.85546875" bestFit="1" customWidth="1"/>
    <col min="7671" max="7671" width="13.5703125" bestFit="1" customWidth="1"/>
    <col min="7672" max="7672" width="11.7109375" bestFit="1" customWidth="1"/>
    <col min="7673" max="7673" width="9.7109375" customWidth="1"/>
    <col min="7674" max="7674" width="9.140625" customWidth="1"/>
    <col min="7675" max="7675" width="13.85546875" bestFit="1" customWidth="1"/>
    <col min="7679" max="7679" width="3" customWidth="1"/>
    <col min="7680" max="7680" width="7" customWidth="1"/>
    <col min="7681" max="7681" width="38.5703125" customWidth="1"/>
    <col min="7682" max="7684" width="11.28515625" customWidth="1"/>
    <col min="7685" max="7685" width="11.85546875" customWidth="1"/>
    <col min="7686" max="7686" width="12.85546875" bestFit="1" customWidth="1"/>
    <col min="7687" max="7687" width="13.5703125" bestFit="1" customWidth="1"/>
    <col min="7688" max="7688" width="11.7109375" bestFit="1" customWidth="1"/>
    <col min="7689" max="7689" width="9.7109375" customWidth="1"/>
    <col min="7690" max="7690" width="9.140625" customWidth="1"/>
    <col min="7691" max="7691" width="13.85546875" bestFit="1" customWidth="1"/>
    <col min="7695" max="7695" width="3" customWidth="1"/>
    <col min="7696" max="7696" width="7" customWidth="1"/>
    <col min="7697" max="7697" width="38.5703125" customWidth="1"/>
    <col min="7698" max="7700" width="11.28515625" customWidth="1"/>
    <col min="7701" max="7701" width="11.85546875" customWidth="1"/>
    <col min="7702" max="7702" width="12.85546875" bestFit="1" customWidth="1"/>
    <col min="7703" max="7703" width="13.5703125" bestFit="1" customWidth="1"/>
    <col min="7704" max="7704" width="11.7109375" bestFit="1" customWidth="1"/>
    <col min="7705" max="7705" width="9.7109375" customWidth="1"/>
    <col min="7706" max="7706" width="9.140625" customWidth="1"/>
    <col min="7707" max="7707" width="13.85546875" bestFit="1" customWidth="1"/>
    <col min="7711" max="7711" width="3" customWidth="1"/>
    <col min="7712" max="7712" width="7" customWidth="1"/>
    <col min="7713" max="7713" width="38.5703125" customWidth="1"/>
    <col min="7714" max="7716" width="11.28515625" customWidth="1"/>
    <col min="7717" max="7717" width="11.85546875" customWidth="1"/>
    <col min="7718" max="7718" width="12.85546875" bestFit="1" customWidth="1"/>
    <col min="7719" max="7719" width="13.5703125" bestFit="1" customWidth="1"/>
    <col min="7720" max="7720" width="11.7109375" bestFit="1" customWidth="1"/>
    <col min="7721" max="7721" width="9.7109375" customWidth="1"/>
    <col min="7722" max="7722" width="9.140625" customWidth="1"/>
    <col min="7723" max="7723" width="13.85546875" bestFit="1" customWidth="1"/>
    <col min="7727" max="7727" width="3" customWidth="1"/>
    <col min="7728" max="7728" width="7" customWidth="1"/>
    <col min="7729" max="7729" width="38.5703125" customWidth="1"/>
    <col min="7730" max="7732" width="11.28515625" customWidth="1"/>
    <col min="7733" max="7733" width="11.85546875" customWidth="1"/>
    <col min="7734" max="7734" width="12.85546875" bestFit="1" customWidth="1"/>
    <col min="7735" max="7735" width="13.5703125" bestFit="1" customWidth="1"/>
    <col min="7736" max="7736" width="11.7109375" bestFit="1" customWidth="1"/>
    <col min="7737" max="7737" width="9.7109375" customWidth="1"/>
    <col min="7738" max="7738" width="9.140625" customWidth="1"/>
    <col min="7739" max="7739" width="13.85546875" bestFit="1" customWidth="1"/>
    <col min="7743" max="7743" width="3" customWidth="1"/>
    <col min="7744" max="7744" width="7" customWidth="1"/>
    <col min="7745" max="7745" width="38.5703125" customWidth="1"/>
    <col min="7746" max="7748" width="11.28515625" customWidth="1"/>
    <col min="7749" max="7749" width="11.85546875" customWidth="1"/>
    <col min="7750" max="7750" width="12.85546875" bestFit="1" customWidth="1"/>
    <col min="7751" max="7751" width="13.5703125" bestFit="1" customWidth="1"/>
    <col min="7752" max="7752" width="11.7109375" bestFit="1" customWidth="1"/>
    <col min="7753" max="7753" width="9.7109375" customWidth="1"/>
    <col min="7754" max="7754" width="9.140625" customWidth="1"/>
    <col min="7755" max="7755" width="13.85546875" bestFit="1" customWidth="1"/>
    <col min="7759" max="7759" width="3" customWidth="1"/>
    <col min="7760" max="7760" width="7" customWidth="1"/>
    <col min="7761" max="7761" width="38.5703125" customWidth="1"/>
    <col min="7762" max="7764" width="11.28515625" customWidth="1"/>
    <col min="7765" max="7765" width="11.85546875" customWidth="1"/>
    <col min="7766" max="7766" width="12.85546875" bestFit="1" customWidth="1"/>
    <col min="7767" max="7767" width="13.5703125" bestFit="1" customWidth="1"/>
    <col min="7768" max="7768" width="11.7109375" bestFit="1" customWidth="1"/>
    <col min="7769" max="7769" width="9.7109375" customWidth="1"/>
    <col min="7770" max="7770" width="9.140625" customWidth="1"/>
    <col min="7771" max="7771" width="13.85546875" bestFit="1" customWidth="1"/>
    <col min="7775" max="7775" width="3" customWidth="1"/>
    <col min="7776" max="7776" width="7" customWidth="1"/>
    <col min="7777" max="7777" width="38.5703125" customWidth="1"/>
    <col min="7778" max="7780" width="11.28515625" customWidth="1"/>
    <col min="7781" max="7781" width="11.85546875" customWidth="1"/>
    <col min="7782" max="7782" width="12.85546875" bestFit="1" customWidth="1"/>
    <col min="7783" max="7783" width="13.5703125" bestFit="1" customWidth="1"/>
    <col min="7784" max="7784" width="11.7109375" bestFit="1" customWidth="1"/>
    <col min="7785" max="7785" width="9.7109375" customWidth="1"/>
    <col min="7786" max="7786" width="9.140625" customWidth="1"/>
    <col min="7787" max="7787" width="13.85546875" bestFit="1" customWidth="1"/>
    <col min="7791" max="7791" width="3" customWidth="1"/>
    <col min="7792" max="7792" width="7" customWidth="1"/>
    <col min="7793" max="7793" width="38.5703125" customWidth="1"/>
    <col min="7794" max="7796" width="11.28515625" customWidth="1"/>
    <col min="7797" max="7797" width="11.85546875" customWidth="1"/>
    <col min="7798" max="7798" width="12.85546875" bestFit="1" customWidth="1"/>
    <col min="7799" max="7799" width="13.5703125" bestFit="1" customWidth="1"/>
    <col min="7800" max="7800" width="11.7109375" bestFit="1" customWidth="1"/>
    <col min="7801" max="7801" width="9.7109375" customWidth="1"/>
    <col min="7802" max="7802" width="9.140625" customWidth="1"/>
    <col min="7803" max="7803" width="13.85546875" bestFit="1" customWidth="1"/>
    <col min="7807" max="7807" width="3" customWidth="1"/>
    <col min="7808" max="7808" width="7" customWidth="1"/>
    <col min="7809" max="7809" width="38.5703125" customWidth="1"/>
    <col min="7810" max="7812" width="11.28515625" customWidth="1"/>
    <col min="7813" max="7813" width="11.85546875" customWidth="1"/>
    <col min="7814" max="7814" width="12.85546875" bestFit="1" customWidth="1"/>
    <col min="7815" max="7815" width="13.5703125" bestFit="1" customWidth="1"/>
    <col min="7816" max="7816" width="11.7109375" bestFit="1" customWidth="1"/>
    <col min="7817" max="7817" width="9.7109375" customWidth="1"/>
    <col min="7818" max="7818" width="9.140625" customWidth="1"/>
    <col min="7819" max="7819" width="13.85546875" bestFit="1" customWidth="1"/>
    <col min="7823" max="7823" width="3" customWidth="1"/>
    <col min="7824" max="7824" width="7" customWidth="1"/>
    <col min="7825" max="7825" width="38.5703125" customWidth="1"/>
    <col min="7826" max="7828" width="11.28515625" customWidth="1"/>
    <col min="7829" max="7829" width="11.85546875" customWidth="1"/>
    <col min="7830" max="7830" width="12.85546875" bestFit="1" customWidth="1"/>
    <col min="7831" max="7831" width="13.5703125" bestFit="1" customWidth="1"/>
    <col min="7832" max="7832" width="11.7109375" bestFit="1" customWidth="1"/>
    <col min="7833" max="7833" width="9.7109375" customWidth="1"/>
    <col min="7834" max="7834" width="9.140625" customWidth="1"/>
    <col min="7835" max="7835" width="13.85546875" bestFit="1" customWidth="1"/>
    <col min="7839" max="7839" width="3" customWidth="1"/>
    <col min="7840" max="7840" width="7" customWidth="1"/>
    <col min="7841" max="7841" width="38.5703125" customWidth="1"/>
    <col min="7842" max="7844" width="11.28515625" customWidth="1"/>
    <col min="7845" max="7845" width="11.85546875" customWidth="1"/>
    <col min="7846" max="7846" width="12.85546875" bestFit="1" customWidth="1"/>
    <col min="7847" max="7847" width="13.5703125" bestFit="1" customWidth="1"/>
    <col min="7848" max="7848" width="11.7109375" bestFit="1" customWidth="1"/>
    <col min="7849" max="7849" width="9.7109375" customWidth="1"/>
    <col min="7850" max="7850" width="9.140625" customWidth="1"/>
    <col min="7851" max="7851" width="13.85546875" bestFit="1" customWidth="1"/>
    <col min="7855" max="7855" width="3" customWidth="1"/>
    <col min="7856" max="7856" width="7" customWidth="1"/>
    <col min="7857" max="7857" width="38.5703125" customWidth="1"/>
    <col min="7858" max="7860" width="11.28515625" customWidth="1"/>
    <col min="7861" max="7861" width="11.85546875" customWidth="1"/>
    <col min="7862" max="7862" width="12.85546875" bestFit="1" customWidth="1"/>
    <col min="7863" max="7863" width="13.5703125" bestFit="1" customWidth="1"/>
    <col min="7864" max="7864" width="11.7109375" bestFit="1" customWidth="1"/>
    <col min="7865" max="7865" width="9.7109375" customWidth="1"/>
    <col min="7866" max="7866" width="9.140625" customWidth="1"/>
    <col min="7867" max="7867" width="13.85546875" bestFit="1" customWidth="1"/>
    <col min="7871" max="7871" width="3" customWidth="1"/>
    <col min="7872" max="7872" width="7" customWidth="1"/>
    <col min="7873" max="7873" width="38.5703125" customWidth="1"/>
    <col min="7874" max="7876" width="11.28515625" customWidth="1"/>
    <col min="7877" max="7877" width="11.85546875" customWidth="1"/>
    <col min="7878" max="7878" width="12.85546875" bestFit="1" customWidth="1"/>
    <col min="7879" max="7879" width="13.5703125" bestFit="1" customWidth="1"/>
    <col min="7880" max="7880" width="11.7109375" bestFit="1" customWidth="1"/>
    <col min="7881" max="7881" width="9.7109375" customWidth="1"/>
    <col min="7882" max="7882" width="9.140625" customWidth="1"/>
    <col min="7883" max="7883" width="13.85546875" bestFit="1" customWidth="1"/>
    <col min="7887" max="7887" width="3" customWidth="1"/>
    <col min="7888" max="7888" width="7" customWidth="1"/>
    <col min="7889" max="7889" width="38.5703125" customWidth="1"/>
    <col min="7890" max="7892" width="11.28515625" customWidth="1"/>
    <col min="7893" max="7893" width="11.85546875" customWidth="1"/>
    <col min="7894" max="7894" width="12.85546875" bestFit="1" customWidth="1"/>
    <col min="7895" max="7895" width="13.5703125" bestFit="1" customWidth="1"/>
    <col min="7896" max="7896" width="11.7109375" bestFit="1" customWidth="1"/>
    <col min="7897" max="7897" width="9.7109375" customWidth="1"/>
    <col min="7898" max="7898" width="9.140625" customWidth="1"/>
    <col min="7899" max="7899" width="13.85546875" bestFit="1" customWidth="1"/>
    <col min="7903" max="7903" width="3" customWidth="1"/>
    <col min="7904" max="7904" width="7" customWidth="1"/>
    <col min="7905" max="7905" width="38.5703125" customWidth="1"/>
    <col min="7906" max="7908" width="11.28515625" customWidth="1"/>
    <col min="7909" max="7909" width="11.85546875" customWidth="1"/>
    <col min="7910" max="7910" width="12.85546875" bestFit="1" customWidth="1"/>
    <col min="7911" max="7911" width="13.5703125" bestFit="1" customWidth="1"/>
    <col min="7912" max="7912" width="11.7109375" bestFit="1" customWidth="1"/>
    <col min="7913" max="7913" width="9.7109375" customWidth="1"/>
    <col min="7914" max="7914" width="9.140625" customWidth="1"/>
    <col min="7915" max="7915" width="13.85546875" bestFit="1" customWidth="1"/>
    <col min="7919" max="7919" width="3" customWidth="1"/>
    <col min="7920" max="7920" width="7" customWidth="1"/>
    <col min="7921" max="7921" width="38.5703125" customWidth="1"/>
    <col min="7922" max="7924" width="11.28515625" customWidth="1"/>
    <col min="7925" max="7925" width="11.85546875" customWidth="1"/>
    <col min="7926" max="7926" width="12.85546875" bestFit="1" customWidth="1"/>
    <col min="7927" max="7927" width="13.5703125" bestFit="1" customWidth="1"/>
    <col min="7928" max="7928" width="11.7109375" bestFit="1" customWidth="1"/>
    <col min="7929" max="7929" width="9.7109375" customWidth="1"/>
    <col min="7930" max="7930" width="9.140625" customWidth="1"/>
    <col min="7931" max="7931" width="13.85546875" bestFit="1" customWidth="1"/>
    <col min="7935" max="7935" width="3" customWidth="1"/>
    <col min="7936" max="7936" width="7" customWidth="1"/>
    <col min="7937" max="7937" width="38.5703125" customWidth="1"/>
    <col min="7938" max="7940" width="11.28515625" customWidth="1"/>
    <col min="7941" max="7941" width="11.85546875" customWidth="1"/>
    <col min="7942" max="7942" width="12.85546875" bestFit="1" customWidth="1"/>
    <col min="7943" max="7943" width="13.5703125" bestFit="1" customWidth="1"/>
    <col min="7944" max="7944" width="11.7109375" bestFit="1" customWidth="1"/>
    <col min="7945" max="7945" width="9.7109375" customWidth="1"/>
    <col min="7946" max="7946" width="9.140625" customWidth="1"/>
    <col min="7947" max="7947" width="13.85546875" bestFit="1" customWidth="1"/>
    <col min="7951" max="7951" width="3" customWidth="1"/>
    <col min="7952" max="7952" width="7" customWidth="1"/>
    <col min="7953" max="7953" width="38.5703125" customWidth="1"/>
    <col min="7954" max="7956" width="11.28515625" customWidth="1"/>
    <col min="7957" max="7957" width="11.85546875" customWidth="1"/>
    <col min="7958" max="7958" width="12.85546875" bestFit="1" customWidth="1"/>
    <col min="7959" max="7959" width="13.5703125" bestFit="1" customWidth="1"/>
    <col min="7960" max="7960" width="11.7109375" bestFit="1" customWidth="1"/>
    <col min="7961" max="7961" width="9.7109375" customWidth="1"/>
    <col min="7962" max="7962" width="9.140625" customWidth="1"/>
    <col min="7963" max="7963" width="13.85546875" bestFit="1" customWidth="1"/>
    <col min="7967" max="7967" width="3" customWidth="1"/>
    <col min="7968" max="7968" width="7" customWidth="1"/>
    <col min="7969" max="7969" width="38.5703125" customWidth="1"/>
    <col min="7970" max="7972" width="11.28515625" customWidth="1"/>
    <col min="7973" max="7973" width="11.85546875" customWidth="1"/>
    <col min="7974" max="7974" width="12.85546875" bestFit="1" customWidth="1"/>
    <col min="7975" max="7975" width="13.5703125" bestFit="1" customWidth="1"/>
    <col min="7976" max="7976" width="11.7109375" bestFit="1" customWidth="1"/>
    <col min="7977" max="7977" width="9.7109375" customWidth="1"/>
    <col min="7978" max="7978" width="9.140625" customWidth="1"/>
    <col min="7979" max="7979" width="13.85546875" bestFit="1" customWidth="1"/>
    <col min="7983" max="7983" width="3" customWidth="1"/>
    <col min="7984" max="7984" width="7" customWidth="1"/>
    <col min="7985" max="7985" width="38.5703125" customWidth="1"/>
    <col min="7986" max="7988" width="11.28515625" customWidth="1"/>
    <col min="7989" max="7989" width="11.85546875" customWidth="1"/>
    <col min="7990" max="7990" width="12.85546875" bestFit="1" customWidth="1"/>
    <col min="7991" max="7991" width="13.5703125" bestFit="1" customWidth="1"/>
    <col min="7992" max="7992" width="11.7109375" bestFit="1" customWidth="1"/>
    <col min="7993" max="7993" width="9.7109375" customWidth="1"/>
    <col min="7994" max="7994" width="9.140625" customWidth="1"/>
    <col min="7995" max="7995" width="13.85546875" bestFit="1" customWidth="1"/>
    <col min="7999" max="7999" width="3" customWidth="1"/>
    <col min="8000" max="8000" width="7" customWidth="1"/>
    <col min="8001" max="8001" width="38.5703125" customWidth="1"/>
    <col min="8002" max="8004" width="11.28515625" customWidth="1"/>
    <col min="8005" max="8005" width="11.85546875" customWidth="1"/>
    <col min="8006" max="8006" width="12.85546875" bestFit="1" customWidth="1"/>
    <col min="8007" max="8007" width="13.5703125" bestFit="1" customWidth="1"/>
    <col min="8008" max="8008" width="11.7109375" bestFit="1" customWidth="1"/>
    <col min="8009" max="8009" width="9.7109375" customWidth="1"/>
    <col min="8010" max="8010" width="9.140625" customWidth="1"/>
    <col min="8011" max="8011" width="13.85546875" bestFit="1" customWidth="1"/>
    <col min="8015" max="8015" width="3" customWidth="1"/>
    <col min="8016" max="8016" width="7" customWidth="1"/>
    <col min="8017" max="8017" width="38.5703125" customWidth="1"/>
    <col min="8018" max="8020" width="11.28515625" customWidth="1"/>
    <col min="8021" max="8021" width="11.85546875" customWidth="1"/>
    <col min="8022" max="8022" width="12.85546875" bestFit="1" customWidth="1"/>
    <col min="8023" max="8023" width="13.5703125" bestFit="1" customWidth="1"/>
    <col min="8024" max="8024" width="11.7109375" bestFit="1" customWidth="1"/>
    <col min="8025" max="8025" width="9.7109375" customWidth="1"/>
    <col min="8026" max="8026" width="9.140625" customWidth="1"/>
    <col min="8027" max="8027" width="13.85546875" bestFit="1" customWidth="1"/>
    <col min="8031" max="8031" width="3" customWidth="1"/>
    <col min="8032" max="8032" width="7" customWidth="1"/>
    <col min="8033" max="8033" width="38.5703125" customWidth="1"/>
    <col min="8034" max="8036" width="11.28515625" customWidth="1"/>
    <col min="8037" max="8037" width="11.85546875" customWidth="1"/>
    <col min="8038" max="8038" width="12.85546875" bestFit="1" customWidth="1"/>
    <col min="8039" max="8039" width="13.5703125" bestFit="1" customWidth="1"/>
    <col min="8040" max="8040" width="11.7109375" bestFit="1" customWidth="1"/>
    <col min="8041" max="8041" width="9.7109375" customWidth="1"/>
    <col min="8042" max="8042" width="9.140625" customWidth="1"/>
    <col min="8043" max="8043" width="13.85546875" bestFit="1" customWidth="1"/>
    <col min="8047" max="8047" width="3" customWidth="1"/>
    <col min="8048" max="8048" width="7" customWidth="1"/>
    <col min="8049" max="8049" width="38.5703125" customWidth="1"/>
    <col min="8050" max="8052" width="11.28515625" customWidth="1"/>
    <col min="8053" max="8053" width="11.85546875" customWidth="1"/>
    <col min="8054" max="8054" width="12.85546875" bestFit="1" customWidth="1"/>
    <col min="8055" max="8055" width="13.5703125" bestFit="1" customWidth="1"/>
    <col min="8056" max="8056" width="11.7109375" bestFit="1" customWidth="1"/>
    <col min="8057" max="8057" width="9.7109375" customWidth="1"/>
    <col min="8058" max="8058" width="9.140625" customWidth="1"/>
    <col min="8059" max="8059" width="13.85546875" bestFit="1" customWidth="1"/>
    <col min="8063" max="8063" width="3" customWidth="1"/>
    <col min="8064" max="8064" width="7" customWidth="1"/>
    <col min="8065" max="8065" width="38.5703125" customWidth="1"/>
    <col min="8066" max="8068" width="11.28515625" customWidth="1"/>
    <col min="8069" max="8069" width="11.85546875" customWidth="1"/>
    <col min="8070" max="8070" width="12.85546875" bestFit="1" customWidth="1"/>
    <col min="8071" max="8071" width="13.5703125" bestFit="1" customWidth="1"/>
    <col min="8072" max="8072" width="11.7109375" bestFit="1" customWidth="1"/>
    <col min="8073" max="8073" width="9.7109375" customWidth="1"/>
    <col min="8074" max="8074" width="9.140625" customWidth="1"/>
    <col min="8075" max="8075" width="13.85546875" bestFit="1" customWidth="1"/>
    <col min="8079" max="8079" width="3" customWidth="1"/>
    <col min="8080" max="8080" width="7" customWidth="1"/>
    <col min="8081" max="8081" width="38.5703125" customWidth="1"/>
    <col min="8082" max="8084" width="11.28515625" customWidth="1"/>
    <col min="8085" max="8085" width="11.85546875" customWidth="1"/>
    <col min="8086" max="8086" width="12.85546875" bestFit="1" customWidth="1"/>
    <col min="8087" max="8087" width="13.5703125" bestFit="1" customWidth="1"/>
    <col min="8088" max="8088" width="11.7109375" bestFit="1" customWidth="1"/>
    <col min="8089" max="8089" width="9.7109375" customWidth="1"/>
    <col min="8090" max="8090" width="9.140625" customWidth="1"/>
    <col min="8091" max="8091" width="13.85546875" bestFit="1" customWidth="1"/>
    <col min="8095" max="8095" width="3" customWidth="1"/>
    <col min="8096" max="8096" width="7" customWidth="1"/>
    <col min="8097" max="8097" width="38.5703125" customWidth="1"/>
    <col min="8098" max="8100" width="11.28515625" customWidth="1"/>
    <col min="8101" max="8101" width="11.85546875" customWidth="1"/>
    <col min="8102" max="8102" width="12.85546875" bestFit="1" customWidth="1"/>
    <col min="8103" max="8103" width="13.5703125" bestFit="1" customWidth="1"/>
    <col min="8104" max="8104" width="11.7109375" bestFit="1" customWidth="1"/>
    <col min="8105" max="8105" width="9.7109375" customWidth="1"/>
    <col min="8106" max="8106" width="9.140625" customWidth="1"/>
    <col min="8107" max="8107" width="13.85546875" bestFit="1" customWidth="1"/>
    <col min="8111" max="8111" width="3" customWidth="1"/>
    <col min="8112" max="8112" width="7" customWidth="1"/>
    <col min="8113" max="8113" width="38.5703125" customWidth="1"/>
    <col min="8114" max="8116" width="11.28515625" customWidth="1"/>
    <col min="8117" max="8117" width="11.85546875" customWidth="1"/>
    <col min="8118" max="8118" width="12.85546875" bestFit="1" customWidth="1"/>
    <col min="8119" max="8119" width="13.5703125" bestFit="1" customWidth="1"/>
    <col min="8120" max="8120" width="11.7109375" bestFit="1" customWidth="1"/>
    <col min="8121" max="8121" width="9.7109375" customWidth="1"/>
    <col min="8122" max="8122" width="9.140625" customWidth="1"/>
    <col min="8123" max="8123" width="13.85546875" bestFit="1" customWidth="1"/>
    <col min="8127" max="8127" width="3" customWidth="1"/>
    <col min="8128" max="8128" width="7" customWidth="1"/>
    <col min="8129" max="8129" width="38.5703125" customWidth="1"/>
    <col min="8130" max="8132" width="11.28515625" customWidth="1"/>
    <col min="8133" max="8133" width="11.85546875" customWidth="1"/>
    <col min="8134" max="8134" width="12.85546875" bestFit="1" customWidth="1"/>
    <col min="8135" max="8135" width="13.5703125" bestFit="1" customWidth="1"/>
    <col min="8136" max="8136" width="11.7109375" bestFit="1" customWidth="1"/>
    <col min="8137" max="8137" width="9.7109375" customWidth="1"/>
    <col min="8138" max="8138" width="9.140625" customWidth="1"/>
    <col min="8139" max="8139" width="13.85546875" bestFit="1" customWidth="1"/>
    <col min="8143" max="8143" width="3" customWidth="1"/>
    <col min="8144" max="8144" width="7" customWidth="1"/>
    <col min="8145" max="8145" width="38.5703125" customWidth="1"/>
    <col min="8146" max="8148" width="11.28515625" customWidth="1"/>
    <col min="8149" max="8149" width="11.85546875" customWidth="1"/>
    <col min="8150" max="8150" width="12.85546875" bestFit="1" customWidth="1"/>
    <col min="8151" max="8151" width="13.5703125" bestFit="1" customWidth="1"/>
    <col min="8152" max="8152" width="11.7109375" bestFit="1" customWidth="1"/>
    <col min="8153" max="8153" width="9.7109375" customWidth="1"/>
    <col min="8154" max="8154" width="9.140625" customWidth="1"/>
    <col min="8155" max="8155" width="13.85546875" bestFit="1" customWidth="1"/>
    <col min="8159" max="8159" width="3" customWidth="1"/>
    <col min="8160" max="8160" width="7" customWidth="1"/>
    <col min="8161" max="8161" width="38.5703125" customWidth="1"/>
    <col min="8162" max="8164" width="11.28515625" customWidth="1"/>
    <col min="8165" max="8165" width="11.85546875" customWidth="1"/>
    <col min="8166" max="8166" width="12.85546875" bestFit="1" customWidth="1"/>
    <col min="8167" max="8167" width="13.5703125" bestFit="1" customWidth="1"/>
    <col min="8168" max="8168" width="11.7109375" bestFit="1" customWidth="1"/>
    <col min="8169" max="8169" width="9.7109375" customWidth="1"/>
    <col min="8170" max="8170" width="9.140625" customWidth="1"/>
    <col min="8171" max="8171" width="13.85546875" bestFit="1" customWidth="1"/>
    <col min="8175" max="8175" width="3" customWidth="1"/>
    <col min="8176" max="8176" width="7" customWidth="1"/>
    <col min="8177" max="8177" width="38.5703125" customWidth="1"/>
    <col min="8178" max="8180" width="11.28515625" customWidth="1"/>
    <col min="8181" max="8181" width="11.85546875" customWidth="1"/>
    <col min="8182" max="8182" width="12.85546875" bestFit="1" customWidth="1"/>
    <col min="8183" max="8183" width="13.5703125" bestFit="1" customWidth="1"/>
    <col min="8184" max="8184" width="11.7109375" bestFit="1" customWidth="1"/>
    <col min="8185" max="8185" width="9.7109375" customWidth="1"/>
    <col min="8186" max="8186" width="9.140625" customWidth="1"/>
    <col min="8187" max="8187" width="13.85546875" bestFit="1" customWidth="1"/>
    <col min="8191" max="8191" width="3" customWidth="1"/>
    <col min="8192" max="8192" width="7" customWidth="1"/>
    <col min="8193" max="8193" width="38.5703125" customWidth="1"/>
    <col min="8194" max="8196" width="11.28515625" customWidth="1"/>
    <col min="8197" max="8197" width="11.85546875" customWidth="1"/>
    <col min="8198" max="8198" width="12.85546875" bestFit="1" customWidth="1"/>
    <col min="8199" max="8199" width="13.5703125" bestFit="1" customWidth="1"/>
    <col min="8200" max="8200" width="11.7109375" bestFit="1" customWidth="1"/>
    <col min="8201" max="8201" width="9.7109375" customWidth="1"/>
    <col min="8202" max="8202" width="9.140625" customWidth="1"/>
    <col min="8203" max="8203" width="13.85546875" bestFit="1" customWidth="1"/>
    <col min="8207" max="8207" width="3" customWidth="1"/>
    <col min="8208" max="8208" width="7" customWidth="1"/>
    <col min="8209" max="8209" width="38.5703125" customWidth="1"/>
    <col min="8210" max="8212" width="11.28515625" customWidth="1"/>
    <col min="8213" max="8213" width="11.85546875" customWidth="1"/>
    <col min="8214" max="8214" width="12.85546875" bestFit="1" customWidth="1"/>
    <col min="8215" max="8215" width="13.5703125" bestFit="1" customWidth="1"/>
    <col min="8216" max="8216" width="11.7109375" bestFit="1" customWidth="1"/>
    <col min="8217" max="8217" width="9.7109375" customWidth="1"/>
    <col min="8218" max="8218" width="9.140625" customWidth="1"/>
    <col min="8219" max="8219" width="13.85546875" bestFit="1" customWidth="1"/>
    <col min="8223" max="8223" width="3" customWidth="1"/>
    <col min="8224" max="8224" width="7" customWidth="1"/>
    <col min="8225" max="8225" width="38.5703125" customWidth="1"/>
    <col min="8226" max="8228" width="11.28515625" customWidth="1"/>
    <col min="8229" max="8229" width="11.85546875" customWidth="1"/>
    <col min="8230" max="8230" width="12.85546875" bestFit="1" customWidth="1"/>
    <col min="8231" max="8231" width="13.5703125" bestFit="1" customWidth="1"/>
    <col min="8232" max="8232" width="11.7109375" bestFit="1" customWidth="1"/>
    <col min="8233" max="8233" width="9.7109375" customWidth="1"/>
    <col min="8234" max="8234" width="9.140625" customWidth="1"/>
    <col min="8235" max="8235" width="13.85546875" bestFit="1" customWidth="1"/>
    <col min="8239" max="8239" width="3" customWidth="1"/>
    <col min="8240" max="8240" width="7" customWidth="1"/>
    <col min="8241" max="8241" width="38.5703125" customWidth="1"/>
    <col min="8242" max="8244" width="11.28515625" customWidth="1"/>
    <col min="8245" max="8245" width="11.85546875" customWidth="1"/>
    <col min="8246" max="8246" width="12.85546875" bestFit="1" customWidth="1"/>
    <col min="8247" max="8247" width="13.5703125" bestFit="1" customWidth="1"/>
    <col min="8248" max="8248" width="11.7109375" bestFit="1" customWidth="1"/>
    <col min="8249" max="8249" width="9.7109375" customWidth="1"/>
    <col min="8250" max="8250" width="9.140625" customWidth="1"/>
    <col min="8251" max="8251" width="13.85546875" bestFit="1" customWidth="1"/>
    <col min="8255" max="8255" width="3" customWidth="1"/>
    <col min="8256" max="8256" width="7" customWidth="1"/>
    <col min="8257" max="8257" width="38.5703125" customWidth="1"/>
    <col min="8258" max="8260" width="11.28515625" customWidth="1"/>
    <col min="8261" max="8261" width="11.85546875" customWidth="1"/>
    <col min="8262" max="8262" width="12.85546875" bestFit="1" customWidth="1"/>
    <col min="8263" max="8263" width="13.5703125" bestFit="1" customWidth="1"/>
    <col min="8264" max="8264" width="11.7109375" bestFit="1" customWidth="1"/>
    <col min="8265" max="8265" width="9.7109375" customWidth="1"/>
    <col min="8266" max="8266" width="9.140625" customWidth="1"/>
    <col min="8267" max="8267" width="13.85546875" bestFit="1" customWidth="1"/>
    <col min="8271" max="8271" width="3" customWidth="1"/>
    <col min="8272" max="8272" width="7" customWidth="1"/>
    <col min="8273" max="8273" width="38.5703125" customWidth="1"/>
    <col min="8274" max="8276" width="11.28515625" customWidth="1"/>
    <col min="8277" max="8277" width="11.85546875" customWidth="1"/>
    <col min="8278" max="8278" width="12.85546875" bestFit="1" customWidth="1"/>
    <col min="8279" max="8279" width="13.5703125" bestFit="1" customWidth="1"/>
    <col min="8280" max="8280" width="11.7109375" bestFit="1" customWidth="1"/>
    <col min="8281" max="8281" width="9.7109375" customWidth="1"/>
    <col min="8282" max="8282" width="9.140625" customWidth="1"/>
    <col min="8283" max="8283" width="13.85546875" bestFit="1" customWidth="1"/>
    <col min="8287" max="8287" width="3" customWidth="1"/>
    <col min="8288" max="8288" width="7" customWidth="1"/>
    <col min="8289" max="8289" width="38.5703125" customWidth="1"/>
    <col min="8290" max="8292" width="11.28515625" customWidth="1"/>
    <col min="8293" max="8293" width="11.85546875" customWidth="1"/>
    <col min="8294" max="8294" width="12.85546875" bestFit="1" customWidth="1"/>
    <col min="8295" max="8295" width="13.5703125" bestFit="1" customWidth="1"/>
    <col min="8296" max="8296" width="11.7109375" bestFit="1" customWidth="1"/>
    <col min="8297" max="8297" width="9.7109375" customWidth="1"/>
    <col min="8298" max="8298" width="9.140625" customWidth="1"/>
    <col min="8299" max="8299" width="13.85546875" bestFit="1" customWidth="1"/>
    <col min="8303" max="8303" width="3" customWidth="1"/>
    <col min="8304" max="8304" width="7" customWidth="1"/>
    <col min="8305" max="8305" width="38.5703125" customWidth="1"/>
    <col min="8306" max="8308" width="11.28515625" customWidth="1"/>
    <col min="8309" max="8309" width="11.85546875" customWidth="1"/>
    <col min="8310" max="8310" width="12.85546875" bestFit="1" customWidth="1"/>
    <col min="8311" max="8311" width="13.5703125" bestFit="1" customWidth="1"/>
    <col min="8312" max="8312" width="11.7109375" bestFit="1" customWidth="1"/>
    <col min="8313" max="8313" width="9.7109375" customWidth="1"/>
    <col min="8314" max="8314" width="9.140625" customWidth="1"/>
    <col min="8315" max="8315" width="13.85546875" bestFit="1" customWidth="1"/>
    <col min="8319" max="8319" width="3" customWidth="1"/>
    <col min="8320" max="8320" width="7" customWidth="1"/>
    <col min="8321" max="8321" width="38.5703125" customWidth="1"/>
    <col min="8322" max="8324" width="11.28515625" customWidth="1"/>
    <col min="8325" max="8325" width="11.85546875" customWidth="1"/>
    <col min="8326" max="8326" width="12.85546875" bestFit="1" customWidth="1"/>
    <col min="8327" max="8327" width="13.5703125" bestFit="1" customWidth="1"/>
    <col min="8328" max="8328" width="11.7109375" bestFit="1" customWidth="1"/>
    <col min="8329" max="8329" width="9.7109375" customWidth="1"/>
    <col min="8330" max="8330" width="9.140625" customWidth="1"/>
    <col min="8331" max="8331" width="13.85546875" bestFit="1" customWidth="1"/>
    <col min="8335" max="8335" width="3" customWidth="1"/>
    <col min="8336" max="8336" width="7" customWidth="1"/>
    <col min="8337" max="8337" width="38.5703125" customWidth="1"/>
    <col min="8338" max="8340" width="11.28515625" customWidth="1"/>
    <col min="8341" max="8341" width="11.85546875" customWidth="1"/>
    <col min="8342" max="8342" width="12.85546875" bestFit="1" customWidth="1"/>
    <col min="8343" max="8343" width="13.5703125" bestFit="1" customWidth="1"/>
    <col min="8344" max="8344" width="11.7109375" bestFit="1" customWidth="1"/>
    <col min="8345" max="8345" width="9.7109375" customWidth="1"/>
    <col min="8346" max="8346" width="9.140625" customWidth="1"/>
    <col min="8347" max="8347" width="13.85546875" bestFit="1" customWidth="1"/>
    <col min="8351" max="8351" width="3" customWidth="1"/>
    <col min="8352" max="8352" width="7" customWidth="1"/>
    <col min="8353" max="8353" width="38.5703125" customWidth="1"/>
    <col min="8354" max="8356" width="11.28515625" customWidth="1"/>
    <col min="8357" max="8357" width="11.85546875" customWidth="1"/>
    <col min="8358" max="8358" width="12.85546875" bestFit="1" customWidth="1"/>
    <col min="8359" max="8359" width="13.5703125" bestFit="1" customWidth="1"/>
    <col min="8360" max="8360" width="11.7109375" bestFit="1" customWidth="1"/>
    <col min="8361" max="8361" width="9.7109375" customWidth="1"/>
    <col min="8362" max="8362" width="9.140625" customWidth="1"/>
    <col min="8363" max="8363" width="13.85546875" bestFit="1" customWidth="1"/>
    <col min="8367" max="8367" width="3" customWidth="1"/>
    <col min="8368" max="8368" width="7" customWidth="1"/>
    <col min="8369" max="8369" width="38.5703125" customWidth="1"/>
    <col min="8370" max="8372" width="11.28515625" customWidth="1"/>
    <col min="8373" max="8373" width="11.85546875" customWidth="1"/>
    <col min="8374" max="8374" width="12.85546875" bestFit="1" customWidth="1"/>
    <col min="8375" max="8375" width="13.5703125" bestFit="1" customWidth="1"/>
    <col min="8376" max="8376" width="11.7109375" bestFit="1" customWidth="1"/>
    <col min="8377" max="8377" width="9.7109375" customWidth="1"/>
    <col min="8378" max="8378" width="9.140625" customWidth="1"/>
    <col min="8379" max="8379" width="13.85546875" bestFit="1" customWidth="1"/>
    <col min="8383" max="8383" width="3" customWidth="1"/>
    <col min="8384" max="8384" width="7" customWidth="1"/>
    <col min="8385" max="8385" width="38.5703125" customWidth="1"/>
    <col min="8386" max="8388" width="11.28515625" customWidth="1"/>
    <col min="8389" max="8389" width="11.85546875" customWidth="1"/>
    <col min="8390" max="8390" width="12.85546875" bestFit="1" customWidth="1"/>
    <col min="8391" max="8391" width="13.5703125" bestFit="1" customWidth="1"/>
    <col min="8392" max="8392" width="11.7109375" bestFit="1" customWidth="1"/>
    <col min="8393" max="8393" width="9.7109375" customWidth="1"/>
    <col min="8394" max="8394" width="9.140625" customWidth="1"/>
    <col min="8395" max="8395" width="13.85546875" bestFit="1" customWidth="1"/>
    <col min="8399" max="8399" width="3" customWidth="1"/>
    <col min="8400" max="8400" width="7" customWidth="1"/>
    <col min="8401" max="8401" width="38.5703125" customWidth="1"/>
    <col min="8402" max="8404" width="11.28515625" customWidth="1"/>
    <col min="8405" max="8405" width="11.85546875" customWidth="1"/>
    <col min="8406" max="8406" width="12.85546875" bestFit="1" customWidth="1"/>
    <col min="8407" max="8407" width="13.5703125" bestFit="1" customWidth="1"/>
    <col min="8408" max="8408" width="11.7109375" bestFit="1" customWidth="1"/>
    <col min="8409" max="8409" width="9.7109375" customWidth="1"/>
    <col min="8410" max="8410" width="9.140625" customWidth="1"/>
    <col min="8411" max="8411" width="13.85546875" bestFit="1" customWidth="1"/>
    <col min="8415" max="8415" width="3" customWidth="1"/>
    <col min="8416" max="8416" width="7" customWidth="1"/>
    <col min="8417" max="8417" width="38.5703125" customWidth="1"/>
    <col min="8418" max="8420" width="11.28515625" customWidth="1"/>
    <col min="8421" max="8421" width="11.85546875" customWidth="1"/>
    <col min="8422" max="8422" width="12.85546875" bestFit="1" customWidth="1"/>
    <col min="8423" max="8423" width="13.5703125" bestFit="1" customWidth="1"/>
    <col min="8424" max="8424" width="11.7109375" bestFit="1" customWidth="1"/>
    <col min="8425" max="8425" width="9.7109375" customWidth="1"/>
    <col min="8426" max="8426" width="9.140625" customWidth="1"/>
    <col min="8427" max="8427" width="13.85546875" bestFit="1" customWidth="1"/>
    <col min="8431" max="8431" width="3" customWidth="1"/>
    <col min="8432" max="8432" width="7" customWidth="1"/>
    <col min="8433" max="8433" width="38.5703125" customWidth="1"/>
    <col min="8434" max="8436" width="11.28515625" customWidth="1"/>
    <col min="8437" max="8437" width="11.85546875" customWidth="1"/>
    <col min="8438" max="8438" width="12.85546875" bestFit="1" customWidth="1"/>
    <col min="8439" max="8439" width="13.5703125" bestFit="1" customWidth="1"/>
    <col min="8440" max="8440" width="11.7109375" bestFit="1" customWidth="1"/>
    <col min="8441" max="8441" width="9.7109375" customWidth="1"/>
    <col min="8442" max="8442" width="9.140625" customWidth="1"/>
    <col min="8443" max="8443" width="13.85546875" bestFit="1" customWidth="1"/>
    <col min="8447" max="8447" width="3" customWidth="1"/>
    <col min="8448" max="8448" width="7" customWidth="1"/>
    <col min="8449" max="8449" width="38.5703125" customWidth="1"/>
    <col min="8450" max="8452" width="11.28515625" customWidth="1"/>
    <col min="8453" max="8453" width="11.85546875" customWidth="1"/>
    <col min="8454" max="8454" width="12.85546875" bestFit="1" customWidth="1"/>
    <col min="8455" max="8455" width="13.5703125" bestFit="1" customWidth="1"/>
    <col min="8456" max="8456" width="11.7109375" bestFit="1" customWidth="1"/>
    <col min="8457" max="8457" width="9.7109375" customWidth="1"/>
    <col min="8458" max="8458" width="9.140625" customWidth="1"/>
    <col min="8459" max="8459" width="13.85546875" bestFit="1" customWidth="1"/>
    <col min="8463" max="8463" width="3" customWidth="1"/>
    <col min="8464" max="8464" width="7" customWidth="1"/>
    <col min="8465" max="8465" width="38.5703125" customWidth="1"/>
    <col min="8466" max="8468" width="11.28515625" customWidth="1"/>
    <col min="8469" max="8469" width="11.85546875" customWidth="1"/>
    <col min="8470" max="8470" width="12.85546875" bestFit="1" customWidth="1"/>
    <col min="8471" max="8471" width="13.5703125" bestFit="1" customWidth="1"/>
    <col min="8472" max="8472" width="11.7109375" bestFit="1" customWidth="1"/>
    <col min="8473" max="8473" width="9.7109375" customWidth="1"/>
    <col min="8474" max="8474" width="9.140625" customWidth="1"/>
    <col min="8475" max="8475" width="13.85546875" bestFit="1" customWidth="1"/>
    <col min="8479" max="8479" width="3" customWidth="1"/>
    <col min="8480" max="8480" width="7" customWidth="1"/>
    <col min="8481" max="8481" width="38.5703125" customWidth="1"/>
    <col min="8482" max="8484" width="11.28515625" customWidth="1"/>
    <col min="8485" max="8485" width="11.85546875" customWidth="1"/>
    <col min="8486" max="8486" width="12.85546875" bestFit="1" customWidth="1"/>
    <col min="8487" max="8487" width="13.5703125" bestFit="1" customWidth="1"/>
    <col min="8488" max="8488" width="11.7109375" bestFit="1" customWidth="1"/>
    <col min="8489" max="8489" width="9.7109375" customWidth="1"/>
    <col min="8490" max="8490" width="9.140625" customWidth="1"/>
    <col min="8491" max="8491" width="13.85546875" bestFit="1" customWidth="1"/>
    <col min="8495" max="8495" width="3" customWidth="1"/>
    <col min="8496" max="8496" width="7" customWidth="1"/>
    <col min="8497" max="8497" width="38.5703125" customWidth="1"/>
    <col min="8498" max="8500" width="11.28515625" customWidth="1"/>
    <col min="8501" max="8501" width="11.85546875" customWidth="1"/>
    <col min="8502" max="8502" width="12.85546875" bestFit="1" customWidth="1"/>
    <col min="8503" max="8503" width="13.5703125" bestFit="1" customWidth="1"/>
    <col min="8504" max="8504" width="11.7109375" bestFit="1" customWidth="1"/>
    <col min="8505" max="8505" width="9.7109375" customWidth="1"/>
    <col min="8506" max="8506" width="9.140625" customWidth="1"/>
    <col min="8507" max="8507" width="13.85546875" bestFit="1" customWidth="1"/>
    <col min="8511" max="8511" width="3" customWidth="1"/>
    <col min="8512" max="8512" width="7" customWidth="1"/>
    <col min="8513" max="8513" width="38.5703125" customWidth="1"/>
    <col min="8514" max="8516" width="11.28515625" customWidth="1"/>
    <col min="8517" max="8517" width="11.85546875" customWidth="1"/>
    <col min="8518" max="8518" width="12.85546875" bestFit="1" customWidth="1"/>
    <col min="8519" max="8519" width="13.5703125" bestFit="1" customWidth="1"/>
    <col min="8520" max="8520" width="11.7109375" bestFit="1" customWidth="1"/>
    <col min="8521" max="8521" width="9.7109375" customWidth="1"/>
    <col min="8522" max="8522" width="9.140625" customWidth="1"/>
    <col min="8523" max="8523" width="13.85546875" bestFit="1" customWidth="1"/>
    <col min="8527" max="8527" width="3" customWidth="1"/>
    <col min="8528" max="8528" width="7" customWidth="1"/>
    <col min="8529" max="8529" width="38.5703125" customWidth="1"/>
    <col min="8530" max="8532" width="11.28515625" customWidth="1"/>
    <col min="8533" max="8533" width="11.85546875" customWidth="1"/>
    <col min="8534" max="8534" width="12.85546875" bestFit="1" customWidth="1"/>
    <col min="8535" max="8535" width="13.5703125" bestFit="1" customWidth="1"/>
    <col min="8536" max="8536" width="11.7109375" bestFit="1" customWidth="1"/>
    <col min="8537" max="8537" width="9.7109375" customWidth="1"/>
    <col min="8538" max="8538" width="9.140625" customWidth="1"/>
    <col min="8539" max="8539" width="13.85546875" bestFit="1" customWidth="1"/>
    <col min="8543" max="8543" width="3" customWidth="1"/>
    <col min="8544" max="8544" width="7" customWidth="1"/>
    <col min="8545" max="8545" width="38.5703125" customWidth="1"/>
    <col min="8546" max="8548" width="11.28515625" customWidth="1"/>
    <col min="8549" max="8549" width="11.85546875" customWidth="1"/>
    <col min="8550" max="8550" width="12.85546875" bestFit="1" customWidth="1"/>
    <col min="8551" max="8551" width="13.5703125" bestFit="1" customWidth="1"/>
    <col min="8552" max="8552" width="11.7109375" bestFit="1" customWidth="1"/>
    <col min="8553" max="8553" width="9.7109375" customWidth="1"/>
    <col min="8554" max="8554" width="9.140625" customWidth="1"/>
    <col min="8555" max="8555" width="13.85546875" bestFit="1" customWidth="1"/>
    <col min="8559" max="8559" width="3" customWidth="1"/>
    <col min="8560" max="8560" width="7" customWidth="1"/>
    <col min="8561" max="8561" width="38.5703125" customWidth="1"/>
    <col min="8562" max="8564" width="11.28515625" customWidth="1"/>
    <col min="8565" max="8565" width="11.85546875" customWidth="1"/>
    <col min="8566" max="8566" width="12.85546875" bestFit="1" customWidth="1"/>
    <col min="8567" max="8567" width="13.5703125" bestFit="1" customWidth="1"/>
    <col min="8568" max="8568" width="11.7109375" bestFit="1" customWidth="1"/>
    <col min="8569" max="8569" width="9.7109375" customWidth="1"/>
    <col min="8570" max="8570" width="9.140625" customWidth="1"/>
    <col min="8571" max="8571" width="13.85546875" bestFit="1" customWidth="1"/>
    <col min="8575" max="8575" width="3" customWidth="1"/>
    <col min="8576" max="8576" width="7" customWidth="1"/>
    <col min="8577" max="8577" width="38.5703125" customWidth="1"/>
    <col min="8578" max="8580" width="11.28515625" customWidth="1"/>
    <col min="8581" max="8581" width="11.85546875" customWidth="1"/>
    <col min="8582" max="8582" width="12.85546875" bestFit="1" customWidth="1"/>
    <col min="8583" max="8583" width="13.5703125" bestFit="1" customWidth="1"/>
    <col min="8584" max="8584" width="11.7109375" bestFit="1" customWidth="1"/>
    <col min="8585" max="8585" width="9.7109375" customWidth="1"/>
    <col min="8586" max="8586" width="9.140625" customWidth="1"/>
    <col min="8587" max="8587" width="13.85546875" bestFit="1" customWidth="1"/>
    <col min="8591" max="8591" width="3" customWidth="1"/>
    <col min="8592" max="8592" width="7" customWidth="1"/>
    <col min="8593" max="8593" width="38.5703125" customWidth="1"/>
    <col min="8594" max="8596" width="11.28515625" customWidth="1"/>
    <col min="8597" max="8597" width="11.85546875" customWidth="1"/>
    <col min="8598" max="8598" width="12.85546875" bestFit="1" customWidth="1"/>
    <col min="8599" max="8599" width="13.5703125" bestFit="1" customWidth="1"/>
    <col min="8600" max="8600" width="11.7109375" bestFit="1" customWidth="1"/>
    <col min="8601" max="8601" width="9.7109375" customWidth="1"/>
    <col min="8602" max="8602" width="9.140625" customWidth="1"/>
    <col min="8603" max="8603" width="13.85546875" bestFit="1" customWidth="1"/>
    <col min="8607" max="8607" width="3" customWidth="1"/>
    <col min="8608" max="8608" width="7" customWidth="1"/>
    <col min="8609" max="8609" width="38.5703125" customWidth="1"/>
    <col min="8610" max="8612" width="11.28515625" customWidth="1"/>
    <col min="8613" max="8613" width="11.85546875" customWidth="1"/>
    <col min="8614" max="8614" width="12.85546875" bestFit="1" customWidth="1"/>
    <col min="8615" max="8615" width="13.5703125" bestFit="1" customWidth="1"/>
    <col min="8616" max="8616" width="11.7109375" bestFit="1" customWidth="1"/>
    <col min="8617" max="8617" width="9.7109375" customWidth="1"/>
    <col min="8618" max="8618" width="9.140625" customWidth="1"/>
    <col min="8619" max="8619" width="13.85546875" bestFit="1" customWidth="1"/>
    <col min="8623" max="8623" width="3" customWidth="1"/>
    <col min="8624" max="8624" width="7" customWidth="1"/>
    <col min="8625" max="8625" width="38.5703125" customWidth="1"/>
    <col min="8626" max="8628" width="11.28515625" customWidth="1"/>
    <col min="8629" max="8629" width="11.85546875" customWidth="1"/>
    <col min="8630" max="8630" width="12.85546875" bestFit="1" customWidth="1"/>
    <col min="8631" max="8631" width="13.5703125" bestFit="1" customWidth="1"/>
    <col min="8632" max="8632" width="11.7109375" bestFit="1" customWidth="1"/>
    <col min="8633" max="8633" width="9.7109375" customWidth="1"/>
    <col min="8634" max="8634" width="9.140625" customWidth="1"/>
    <col min="8635" max="8635" width="13.85546875" bestFit="1" customWidth="1"/>
    <col min="8639" max="8639" width="3" customWidth="1"/>
    <col min="8640" max="8640" width="7" customWidth="1"/>
    <col min="8641" max="8641" width="38.5703125" customWidth="1"/>
    <col min="8642" max="8644" width="11.28515625" customWidth="1"/>
    <col min="8645" max="8645" width="11.85546875" customWidth="1"/>
    <col min="8646" max="8646" width="12.85546875" bestFit="1" customWidth="1"/>
    <col min="8647" max="8647" width="13.5703125" bestFit="1" customWidth="1"/>
    <col min="8648" max="8648" width="11.7109375" bestFit="1" customWidth="1"/>
    <col min="8649" max="8649" width="9.7109375" customWidth="1"/>
    <col min="8650" max="8650" width="9.140625" customWidth="1"/>
    <col min="8651" max="8651" width="13.85546875" bestFit="1" customWidth="1"/>
    <col min="8655" max="8655" width="3" customWidth="1"/>
    <col min="8656" max="8656" width="7" customWidth="1"/>
    <col min="8657" max="8657" width="38.5703125" customWidth="1"/>
    <col min="8658" max="8660" width="11.28515625" customWidth="1"/>
    <col min="8661" max="8661" width="11.85546875" customWidth="1"/>
    <col min="8662" max="8662" width="12.85546875" bestFit="1" customWidth="1"/>
    <col min="8663" max="8663" width="13.5703125" bestFit="1" customWidth="1"/>
    <col min="8664" max="8664" width="11.7109375" bestFit="1" customWidth="1"/>
    <col min="8665" max="8665" width="9.7109375" customWidth="1"/>
    <col min="8666" max="8666" width="9.140625" customWidth="1"/>
    <col min="8667" max="8667" width="13.85546875" bestFit="1" customWidth="1"/>
    <col min="8671" max="8671" width="3" customWidth="1"/>
    <col min="8672" max="8672" width="7" customWidth="1"/>
    <col min="8673" max="8673" width="38.5703125" customWidth="1"/>
    <col min="8674" max="8676" width="11.28515625" customWidth="1"/>
    <col min="8677" max="8677" width="11.85546875" customWidth="1"/>
    <col min="8678" max="8678" width="12.85546875" bestFit="1" customWidth="1"/>
    <col min="8679" max="8679" width="13.5703125" bestFit="1" customWidth="1"/>
    <col min="8680" max="8680" width="11.7109375" bestFit="1" customWidth="1"/>
    <col min="8681" max="8681" width="9.7109375" customWidth="1"/>
    <col min="8682" max="8682" width="9.140625" customWidth="1"/>
    <col min="8683" max="8683" width="13.85546875" bestFit="1" customWidth="1"/>
    <col min="8687" max="8687" width="3" customWidth="1"/>
    <col min="8688" max="8688" width="7" customWidth="1"/>
    <col min="8689" max="8689" width="38.5703125" customWidth="1"/>
    <col min="8690" max="8692" width="11.28515625" customWidth="1"/>
    <col min="8693" max="8693" width="11.85546875" customWidth="1"/>
    <col min="8694" max="8694" width="12.85546875" bestFit="1" customWidth="1"/>
    <col min="8695" max="8695" width="13.5703125" bestFit="1" customWidth="1"/>
    <col min="8696" max="8696" width="11.7109375" bestFit="1" customWidth="1"/>
    <col min="8697" max="8697" width="9.7109375" customWidth="1"/>
    <col min="8698" max="8698" width="9.140625" customWidth="1"/>
    <col min="8699" max="8699" width="13.85546875" bestFit="1" customWidth="1"/>
    <col min="8703" max="8703" width="3" customWidth="1"/>
    <col min="8704" max="8704" width="7" customWidth="1"/>
    <col min="8705" max="8705" width="38.5703125" customWidth="1"/>
    <col min="8706" max="8708" width="11.28515625" customWidth="1"/>
    <col min="8709" max="8709" width="11.85546875" customWidth="1"/>
    <col min="8710" max="8710" width="12.85546875" bestFit="1" customWidth="1"/>
    <col min="8711" max="8711" width="13.5703125" bestFit="1" customWidth="1"/>
    <col min="8712" max="8712" width="11.7109375" bestFit="1" customWidth="1"/>
    <col min="8713" max="8713" width="9.7109375" customWidth="1"/>
    <col min="8714" max="8714" width="9.140625" customWidth="1"/>
    <col min="8715" max="8715" width="13.85546875" bestFit="1" customWidth="1"/>
    <col min="8719" max="8719" width="3" customWidth="1"/>
    <col min="8720" max="8720" width="7" customWidth="1"/>
    <col min="8721" max="8721" width="38.5703125" customWidth="1"/>
    <col min="8722" max="8724" width="11.28515625" customWidth="1"/>
    <col min="8725" max="8725" width="11.85546875" customWidth="1"/>
    <col min="8726" max="8726" width="12.85546875" bestFit="1" customWidth="1"/>
    <col min="8727" max="8727" width="13.5703125" bestFit="1" customWidth="1"/>
    <col min="8728" max="8728" width="11.7109375" bestFit="1" customWidth="1"/>
    <col min="8729" max="8729" width="9.7109375" customWidth="1"/>
    <col min="8730" max="8730" width="9.140625" customWidth="1"/>
    <col min="8731" max="8731" width="13.85546875" bestFit="1" customWidth="1"/>
    <col min="8735" max="8735" width="3" customWidth="1"/>
    <col min="8736" max="8736" width="7" customWidth="1"/>
    <col min="8737" max="8737" width="38.5703125" customWidth="1"/>
    <col min="8738" max="8740" width="11.28515625" customWidth="1"/>
    <col min="8741" max="8741" width="11.85546875" customWidth="1"/>
    <col min="8742" max="8742" width="12.85546875" bestFit="1" customWidth="1"/>
    <col min="8743" max="8743" width="13.5703125" bestFit="1" customWidth="1"/>
    <col min="8744" max="8744" width="11.7109375" bestFit="1" customWidth="1"/>
    <col min="8745" max="8745" width="9.7109375" customWidth="1"/>
    <col min="8746" max="8746" width="9.140625" customWidth="1"/>
    <col min="8747" max="8747" width="13.85546875" bestFit="1" customWidth="1"/>
    <col min="8751" max="8751" width="3" customWidth="1"/>
    <col min="8752" max="8752" width="7" customWidth="1"/>
    <col min="8753" max="8753" width="38.5703125" customWidth="1"/>
    <col min="8754" max="8756" width="11.28515625" customWidth="1"/>
    <col min="8757" max="8757" width="11.85546875" customWidth="1"/>
    <col min="8758" max="8758" width="12.85546875" bestFit="1" customWidth="1"/>
    <col min="8759" max="8759" width="13.5703125" bestFit="1" customWidth="1"/>
    <col min="8760" max="8760" width="11.7109375" bestFit="1" customWidth="1"/>
    <col min="8761" max="8761" width="9.7109375" customWidth="1"/>
    <col min="8762" max="8762" width="9.140625" customWidth="1"/>
    <col min="8763" max="8763" width="13.85546875" bestFit="1" customWidth="1"/>
    <col min="8767" max="8767" width="3" customWidth="1"/>
    <col min="8768" max="8768" width="7" customWidth="1"/>
    <col min="8769" max="8769" width="38.5703125" customWidth="1"/>
    <col min="8770" max="8772" width="11.28515625" customWidth="1"/>
    <col min="8773" max="8773" width="11.85546875" customWidth="1"/>
    <col min="8774" max="8774" width="12.85546875" bestFit="1" customWidth="1"/>
    <col min="8775" max="8775" width="13.5703125" bestFit="1" customWidth="1"/>
    <col min="8776" max="8776" width="11.7109375" bestFit="1" customWidth="1"/>
    <col min="8777" max="8777" width="9.7109375" customWidth="1"/>
    <col min="8778" max="8778" width="9.140625" customWidth="1"/>
    <col min="8779" max="8779" width="13.85546875" bestFit="1" customWidth="1"/>
    <col min="8783" max="8783" width="3" customWidth="1"/>
    <col min="8784" max="8784" width="7" customWidth="1"/>
    <col min="8785" max="8785" width="38.5703125" customWidth="1"/>
    <col min="8786" max="8788" width="11.28515625" customWidth="1"/>
    <col min="8789" max="8789" width="11.85546875" customWidth="1"/>
    <col min="8790" max="8790" width="12.85546875" bestFit="1" customWidth="1"/>
    <col min="8791" max="8791" width="13.5703125" bestFit="1" customWidth="1"/>
    <col min="8792" max="8792" width="11.7109375" bestFit="1" customWidth="1"/>
    <col min="8793" max="8793" width="9.7109375" customWidth="1"/>
    <col min="8794" max="8794" width="9.140625" customWidth="1"/>
    <col min="8795" max="8795" width="13.85546875" bestFit="1" customWidth="1"/>
    <col min="8799" max="8799" width="3" customWidth="1"/>
    <col min="8800" max="8800" width="7" customWidth="1"/>
    <col min="8801" max="8801" width="38.5703125" customWidth="1"/>
    <col min="8802" max="8804" width="11.28515625" customWidth="1"/>
    <col min="8805" max="8805" width="11.85546875" customWidth="1"/>
    <col min="8806" max="8806" width="12.85546875" bestFit="1" customWidth="1"/>
    <col min="8807" max="8807" width="13.5703125" bestFit="1" customWidth="1"/>
    <col min="8808" max="8808" width="11.7109375" bestFit="1" customWidth="1"/>
    <col min="8809" max="8809" width="9.7109375" customWidth="1"/>
    <col min="8810" max="8810" width="9.140625" customWidth="1"/>
    <col min="8811" max="8811" width="13.85546875" bestFit="1" customWidth="1"/>
    <col min="8815" max="8815" width="3" customWidth="1"/>
    <col min="8816" max="8816" width="7" customWidth="1"/>
    <col min="8817" max="8817" width="38.5703125" customWidth="1"/>
    <col min="8818" max="8820" width="11.28515625" customWidth="1"/>
    <col min="8821" max="8821" width="11.85546875" customWidth="1"/>
    <col min="8822" max="8822" width="12.85546875" bestFit="1" customWidth="1"/>
    <col min="8823" max="8823" width="13.5703125" bestFit="1" customWidth="1"/>
    <col min="8824" max="8824" width="11.7109375" bestFit="1" customWidth="1"/>
    <col min="8825" max="8825" width="9.7109375" customWidth="1"/>
    <col min="8826" max="8826" width="9.140625" customWidth="1"/>
    <col min="8827" max="8827" width="13.85546875" bestFit="1" customWidth="1"/>
    <col min="8831" max="8831" width="3" customWidth="1"/>
    <col min="8832" max="8832" width="7" customWidth="1"/>
    <col min="8833" max="8833" width="38.5703125" customWidth="1"/>
    <col min="8834" max="8836" width="11.28515625" customWidth="1"/>
    <col min="8837" max="8837" width="11.85546875" customWidth="1"/>
    <col min="8838" max="8838" width="12.85546875" bestFit="1" customWidth="1"/>
    <col min="8839" max="8839" width="13.5703125" bestFit="1" customWidth="1"/>
    <col min="8840" max="8840" width="11.7109375" bestFit="1" customWidth="1"/>
    <col min="8841" max="8841" width="9.7109375" customWidth="1"/>
    <col min="8842" max="8842" width="9.140625" customWidth="1"/>
    <col min="8843" max="8843" width="13.85546875" bestFit="1" customWidth="1"/>
    <col min="8847" max="8847" width="3" customWidth="1"/>
    <col min="8848" max="8848" width="7" customWidth="1"/>
    <col min="8849" max="8849" width="38.5703125" customWidth="1"/>
    <col min="8850" max="8852" width="11.28515625" customWidth="1"/>
    <col min="8853" max="8853" width="11.85546875" customWidth="1"/>
    <col min="8854" max="8854" width="12.85546875" bestFit="1" customWidth="1"/>
    <col min="8855" max="8855" width="13.5703125" bestFit="1" customWidth="1"/>
    <col min="8856" max="8856" width="11.7109375" bestFit="1" customWidth="1"/>
    <col min="8857" max="8857" width="9.7109375" customWidth="1"/>
    <col min="8858" max="8858" width="9.140625" customWidth="1"/>
    <col min="8859" max="8859" width="13.85546875" bestFit="1" customWidth="1"/>
    <col min="8863" max="8863" width="3" customWidth="1"/>
    <col min="8864" max="8864" width="7" customWidth="1"/>
    <col min="8865" max="8865" width="38.5703125" customWidth="1"/>
    <col min="8866" max="8868" width="11.28515625" customWidth="1"/>
    <col min="8869" max="8869" width="11.85546875" customWidth="1"/>
    <col min="8870" max="8870" width="12.85546875" bestFit="1" customWidth="1"/>
    <col min="8871" max="8871" width="13.5703125" bestFit="1" customWidth="1"/>
    <col min="8872" max="8872" width="11.7109375" bestFit="1" customWidth="1"/>
    <col min="8873" max="8873" width="9.7109375" customWidth="1"/>
    <col min="8874" max="8874" width="9.140625" customWidth="1"/>
    <col min="8875" max="8875" width="13.85546875" bestFit="1" customWidth="1"/>
    <col min="8879" max="8879" width="3" customWidth="1"/>
    <col min="8880" max="8880" width="7" customWidth="1"/>
    <col min="8881" max="8881" width="38.5703125" customWidth="1"/>
    <col min="8882" max="8884" width="11.28515625" customWidth="1"/>
    <col min="8885" max="8885" width="11.85546875" customWidth="1"/>
    <col min="8886" max="8886" width="12.85546875" bestFit="1" customWidth="1"/>
    <col min="8887" max="8887" width="13.5703125" bestFit="1" customWidth="1"/>
    <col min="8888" max="8888" width="11.7109375" bestFit="1" customWidth="1"/>
    <col min="8889" max="8889" width="9.7109375" customWidth="1"/>
    <col min="8890" max="8890" width="9.140625" customWidth="1"/>
    <col min="8891" max="8891" width="13.85546875" bestFit="1" customWidth="1"/>
    <col min="8895" max="8895" width="3" customWidth="1"/>
    <col min="8896" max="8896" width="7" customWidth="1"/>
    <col min="8897" max="8897" width="38.5703125" customWidth="1"/>
    <col min="8898" max="8900" width="11.28515625" customWidth="1"/>
    <col min="8901" max="8901" width="11.85546875" customWidth="1"/>
    <col min="8902" max="8902" width="12.85546875" bestFit="1" customWidth="1"/>
    <col min="8903" max="8903" width="13.5703125" bestFit="1" customWidth="1"/>
    <col min="8904" max="8904" width="11.7109375" bestFit="1" customWidth="1"/>
    <col min="8905" max="8905" width="9.7109375" customWidth="1"/>
    <col min="8906" max="8906" width="9.140625" customWidth="1"/>
    <col min="8907" max="8907" width="13.85546875" bestFit="1" customWidth="1"/>
    <col min="8911" max="8911" width="3" customWidth="1"/>
    <col min="8912" max="8912" width="7" customWidth="1"/>
    <col min="8913" max="8913" width="38.5703125" customWidth="1"/>
    <col min="8914" max="8916" width="11.28515625" customWidth="1"/>
    <col min="8917" max="8917" width="11.85546875" customWidth="1"/>
    <col min="8918" max="8918" width="12.85546875" bestFit="1" customWidth="1"/>
    <col min="8919" max="8919" width="13.5703125" bestFit="1" customWidth="1"/>
    <col min="8920" max="8920" width="11.7109375" bestFit="1" customWidth="1"/>
    <col min="8921" max="8921" width="9.7109375" customWidth="1"/>
    <col min="8922" max="8922" width="9.140625" customWidth="1"/>
    <col min="8923" max="8923" width="13.85546875" bestFit="1" customWidth="1"/>
    <col min="8927" max="8927" width="3" customWidth="1"/>
    <col min="8928" max="8928" width="7" customWidth="1"/>
    <col min="8929" max="8929" width="38.5703125" customWidth="1"/>
    <col min="8930" max="8932" width="11.28515625" customWidth="1"/>
    <col min="8933" max="8933" width="11.85546875" customWidth="1"/>
    <col min="8934" max="8934" width="12.85546875" bestFit="1" customWidth="1"/>
    <col min="8935" max="8935" width="13.5703125" bestFit="1" customWidth="1"/>
    <col min="8936" max="8936" width="11.7109375" bestFit="1" customWidth="1"/>
    <col min="8937" max="8937" width="9.7109375" customWidth="1"/>
    <col min="8938" max="8938" width="9.140625" customWidth="1"/>
    <col min="8939" max="8939" width="13.85546875" bestFit="1" customWidth="1"/>
    <col min="8943" max="8943" width="3" customWidth="1"/>
    <col min="8944" max="8944" width="7" customWidth="1"/>
    <col min="8945" max="8945" width="38.5703125" customWidth="1"/>
    <col min="8946" max="8948" width="11.28515625" customWidth="1"/>
    <col min="8949" max="8949" width="11.85546875" customWidth="1"/>
    <col min="8950" max="8950" width="12.85546875" bestFit="1" customWidth="1"/>
    <col min="8951" max="8951" width="13.5703125" bestFit="1" customWidth="1"/>
    <col min="8952" max="8952" width="11.7109375" bestFit="1" customWidth="1"/>
    <col min="8953" max="8953" width="9.7109375" customWidth="1"/>
    <col min="8954" max="8954" width="9.140625" customWidth="1"/>
    <col min="8955" max="8955" width="13.85546875" bestFit="1" customWidth="1"/>
    <col min="8959" max="8959" width="3" customWidth="1"/>
    <col min="8960" max="8960" width="7" customWidth="1"/>
    <col min="8961" max="8961" width="38.5703125" customWidth="1"/>
    <col min="8962" max="8964" width="11.28515625" customWidth="1"/>
    <col min="8965" max="8965" width="11.85546875" customWidth="1"/>
    <col min="8966" max="8966" width="12.85546875" bestFit="1" customWidth="1"/>
    <col min="8967" max="8967" width="13.5703125" bestFit="1" customWidth="1"/>
    <col min="8968" max="8968" width="11.7109375" bestFit="1" customWidth="1"/>
    <col min="8969" max="8969" width="9.7109375" customWidth="1"/>
    <col min="8970" max="8970" width="9.140625" customWidth="1"/>
    <col min="8971" max="8971" width="13.85546875" bestFit="1" customWidth="1"/>
    <col min="8975" max="8975" width="3" customWidth="1"/>
    <col min="8976" max="8976" width="7" customWidth="1"/>
    <col min="8977" max="8977" width="38.5703125" customWidth="1"/>
    <col min="8978" max="8980" width="11.28515625" customWidth="1"/>
    <col min="8981" max="8981" width="11.85546875" customWidth="1"/>
    <col min="8982" max="8982" width="12.85546875" bestFit="1" customWidth="1"/>
    <col min="8983" max="8983" width="13.5703125" bestFit="1" customWidth="1"/>
    <col min="8984" max="8984" width="11.7109375" bestFit="1" customWidth="1"/>
    <col min="8985" max="8985" width="9.7109375" customWidth="1"/>
    <col min="8986" max="8986" width="9.140625" customWidth="1"/>
    <col min="8987" max="8987" width="13.85546875" bestFit="1" customWidth="1"/>
    <col min="8991" max="8991" width="3" customWidth="1"/>
    <col min="8992" max="8992" width="7" customWidth="1"/>
    <col min="8993" max="8993" width="38.5703125" customWidth="1"/>
    <col min="8994" max="8996" width="11.28515625" customWidth="1"/>
    <col min="8997" max="8997" width="11.85546875" customWidth="1"/>
    <col min="8998" max="8998" width="12.85546875" bestFit="1" customWidth="1"/>
    <col min="8999" max="8999" width="13.5703125" bestFit="1" customWidth="1"/>
    <col min="9000" max="9000" width="11.7109375" bestFit="1" customWidth="1"/>
    <col min="9001" max="9001" width="9.7109375" customWidth="1"/>
    <col min="9002" max="9002" width="9.140625" customWidth="1"/>
    <col min="9003" max="9003" width="13.85546875" bestFit="1" customWidth="1"/>
    <col min="9007" max="9007" width="3" customWidth="1"/>
    <col min="9008" max="9008" width="7" customWidth="1"/>
    <col min="9009" max="9009" width="38.5703125" customWidth="1"/>
    <col min="9010" max="9012" width="11.28515625" customWidth="1"/>
    <col min="9013" max="9013" width="11.85546875" customWidth="1"/>
    <col min="9014" max="9014" width="12.85546875" bestFit="1" customWidth="1"/>
    <col min="9015" max="9015" width="13.5703125" bestFit="1" customWidth="1"/>
    <col min="9016" max="9016" width="11.7109375" bestFit="1" customWidth="1"/>
    <col min="9017" max="9017" width="9.7109375" customWidth="1"/>
    <col min="9018" max="9018" width="9.140625" customWidth="1"/>
    <col min="9019" max="9019" width="13.85546875" bestFit="1" customWidth="1"/>
    <col min="9023" max="9023" width="3" customWidth="1"/>
    <col min="9024" max="9024" width="7" customWidth="1"/>
    <col min="9025" max="9025" width="38.5703125" customWidth="1"/>
    <col min="9026" max="9028" width="11.28515625" customWidth="1"/>
    <col min="9029" max="9029" width="11.85546875" customWidth="1"/>
    <col min="9030" max="9030" width="12.85546875" bestFit="1" customWidth="1"/>
    <col min="9031" max="9031" width="13.5703125" bestFit="1" customWidth="1"/>
    <col min="9032" max="9032" width="11.7109375" bestFit="1" customWidth="1"/>
    <col min="9033" max="9033" width="9.7109375" customWidth="1"/>
    <col min="9034" max="9034" width="9.140625" customWidth="1"/>
    <col min="9035" max="9035" width="13.85546875" bestFit="1" customWidth="1"/>
    <col min="9039" max="9039" width="3" customWidth="1"/>
    <col min="9040" max="9040" width="7" customWidth="1"/>
    <col min="9041" max="9041" width="38.5703125" customWidth="1"/>
    <col min="9042" max="9044" width="11.28515625" customWidth="1"/>
    <col min="9045" max="9045" width="11.85546875" customWidth="1"/>
    <col min="9046" max="9046" width="12.85546875" bestFit="1" customWidth="1"/>
    <col min="9047" max="9047" width="13.5703125" bestFit="1" customWidth="1"/>
    <col min="9048" max="9048" width="11.7109375" bestFit="1" customWidth="1"/>
    <col min="9049" max="9049" width="9.7109375" customWidth="1"/>
    <col min="9050" max="9050" width="9.140625" customWidth="1"/>
    <col min="9051" max="9051" width="13.85546875" bestFit="1" customWidth="1"/>
    <col min="9055" max="9055" width="3" customWidth="1"/>
    <col min="9056" max="9056" width="7" customWidth="1"/>
    <col min="9057" max="9057" width="38.5703125" customWidth="1"/>
    <col min="9058" max="9060" width="11.28515625" customWidth="1"/>
    <col min="9061" max="9061" width="11.85546875" customWidth="1"/>
    <col min="9062" max="9062" width="12.85546875" bestFit="1" customWidth="1"/>
    <col min="9063" max="9063" width="13.5703125" bestFit="1" customWidth="1"/>
    <col min="9064" max="9064" width="11.7109375" bestFit="1" customWidth="1"/>
    <col min="9065" max="9065" width="9.7109375" customWidth="1"/>
    <col min="9066" max="9066" width="9.140625" customWidth="1"/>
    <col min="9067" max="9067" width="13.85546875" bestFit="1" customWidth="1"/>
    <col min="9071" max="9071" width="3" customWidth="1"/>
    <col min="9072" max="9072" width="7" customWidth="1"/>
    <col min="9073" max="9073" width="38.5703125" customWidth="1"/>
    <col min="9074" max="9076" width="11.28515625" customWidth="1"/>
    <col min="9077" max="9077" width="11.85546875" customWidth="1"/>
    <col min="9078" max="9078" width="12.85546875" bestFit="1" customWidth="1"/>
    <col min="9079" max="9079" width="13.5703125" bestFit="1" customWidth="1"/>
    <col min="9080" max="9080" width="11.7109375" bestFit="1" customWidth="1"/>
    <col min="9081" max="9081" width="9.7109375" customWidth="1"/>
    <col min="9082" max="9082" width="9.140625" customWidth="1"/>
    <col min="9083" max="9083" width="13.85546875" bestFit="1" customWidth="1"/>
    <col min="9087" max="9087" width="3" customWidth="1"/>
    <col min="9088" max="9088" width="7" customWidth="1"/>
    <col min="9089" max="9089" width="38.5703125" customWidth="1"/>
    <col min="9090" max="9092" width="11.28515625" customWidth="1"/>
    <col min="9093" max="9093" width="11.85546875" customWidth="1"/>
    <col min="9094" max="9094" width="12.85546875" bestFit="1" customWidth="1"/>
    <col min="9095" max="9095" width="13.5703125" bestFit="1" customWidth="1"/>
    <col min="9096" max="9096" width="11.7109375" bestFit="1" customWidth="1"/>
    <col min="9097" max="9097" width="9.7109375" customWidth="1"/>
    <col min="9098" max="9098" width="9.140625" customWidth="1"/>
    <col min="9099" max="9099" width="13.85546875" bestFit="1" customWidth="1"/>
    <col min="9103" max="9103" width="3" customWidth="1"/>
    <col min="9104" max="9104" width="7" customWidth="1"/>
    <col min="9105" max="9105" width="38.5703125" customWidth="1"/>
    <col min="9106" max="9108" width="11.28515625" customWidth="1"/>
    <col min="9109" max="9109" width="11.85546875" customWidth="1"/>
    <col min="9110" max="9110" width="12.85546875" bestFit="1" customWidth="1"/>
    <col min="9111" max="9111" width="13.5703125" bestFit="1" customWidth="1"/>
    <col min="9112" max="9112" width="11.7109375" bestFit="1" customWidth="1"/>
    <col min="9113" max="9113" width="9.7109375" customWidth="1"/>
    <col min="9114" max="9114" width="9.140625" customWidth="1"/>
    <col min="9115" max="9115" width="13.85546875" bestFit="1" customWidth="1"/>
    <col min="9119" max="9119" width="3" customWidth="1"/>
    <col min="9120" max="9120" width="7" customWidth="1"/>
    <col min="9121" max="9121" width="38.5703125" customWidth="1"/>
    <col min="9122" max="9124" width="11.28515625" customWidth="1"/>
    <col min="9125" max="9125" width="11.85546875" customWidth="1"/>
    <col min="9126" max="9126" width="12.85546875" bestFit="1" customWidth="1"/>
    <col min="9127" max="9127" width="13.5703125" bestFit="1" customWidth="1"/>
    <col min="9128" max="9128" width="11.7109375" bestFit="1" customWidth="1"/>
    <col min="9129" max="9129" width="9.7109375" customWidth="1"/>
    <col min="9130" max="9130" width="9.140625" customWidth="1"/>
    <col min="9131" max="9131" width="13.85546875" bestFit="1" customWidth="1"/>
    <col min="9135" max="9135" width="3" customWidth="1"/>
    <col min="9136" max="9136" width="7" customWidth="1"/>
    <col min="9137" max="9137" width="38.5703125" customWidth="1"/>
    <col min="9138" max="9140" width="11.28515625" customWidth="1"/>
    <col min="9141" max="9141" width="11.85546875" customWidth="1"/>
    <col min="9142" max="9142" width="12.85546875" bestFit="1" customWidth="1"/>
    <col min="9143" max="9143" width="13.5703125" bestFit="1" customWidth="1"/>
    <col min="9144" max="9144" width="11.7109375" bestFit="1" customWidth="1"/>
    <col min="9145" max="9145" width="9.7109375" customWidth="1"/>
    <col min="9146" max="9146" width="9.140625" customWidth="1"/>
    <col min="9147" max="9147" width="13.85546875" bestFit="1" customWidth="1"/>
    <col min="9151" max="9151" width="3" customWidth="1"/>
    <col min="9152" max="9152" width="7" customWidth="1"/>
    <col min="9153" max="9153" width="38.5703125" customWidth="1"/>
    <col min="9154" max="9156" width="11.28515625" customWidth="1"/>
    <col min="9157" max="9157" width="11.85546875" customWidth="1"/>
    <col min="9158" max="9158" width="12.85546875" bestFit="1" customWidth="1"/>
    <col min="9159" max="9159" width="13.5703125" bestFit="1" customWidth="1"/>
    <col min="9160" max="9160" width="11.7109375" bestFit="1" customWidth="1"/>
    <col min="9161" max="9161" width="9.7109375" customWidth="1"/>
    <col min="9162" max="9162" width="9.140625" customWidth="1"/>
    <col min="9163" max="9163" width="13.85546875" bestFit="1" customWidth="1"/>
    <col min="9167" max="9167" width="3" customWidth="1"/>
    <col min="9168" max="9168" width="7" customWidth="1"/>
    <col min="9169" max="9169" width="38.5703125" customWidth="1"/>
    <col min="9170" max="9172" width="11.28515625" customWidth="1"/>
    <col min="9173" max="9173" width="11.85546875" customWidth="1"/>
    <col min="9174" max="9174" width="12.85546875" bestFit="1" customWidth="1"/>
    <col min="9175" max="9175" width="13.5703125" bestFit="1" customWidth="1"/>
    <col min="9176" max="9176" width="11.7109375" bestFit="1" customWidth="1"/>
    <col min="9177" max="9177" width="9.7109375" customWidth="1"/>
    <col min="9178" max="9178" width="9.140625" customWidth="1"/>
    <col min="9179" max="9179" width="13.85546875" bestFit="1" customWidth="1"/>
    <col min="9183" max="9183" width="3" customWidth="1"/>
    <col min="9184" max="9184" width="7" customWidth="1"/>
    <col min="9185" max="9185" width="38.5703125" customWidth="1"/>
    <col min="9186" max="9188" width="11.28515625" customWidth="1"/>
    <col min="9189" max="9189" width="11.85546875" customWidth="1"/>
    <col min="9190" max="9190" width="12.85546875" bestFit="1" customWidth="1"/>
    <col min="9191" max="9191" width="13.5703125" bestFit="1" customWidth="1"/>
    <col min="9192" max="9192" width="11.7109375" bestFit="1" customWidth="1"/>
    <col min="9193" max="9193" width="9.7109375" customWidth="1"/>
    <col min="9194" max="9194" width="9.140625" customWidth="1"/>
    <col min="9195" max="9195" width="13.85546875" bestFit="1" customWidth="1"/>
    <col min="9199" max="9199" width="3" customWidth="1"/>
    <col min="9200" max="9200" width="7" customWidth="1"/>
    <col min="9201" max="9201" width="38.5703125" customWidth="1"/>
    <col min="9202" max="9204" width="11.28515625" customWidth="1"/>
    <col min="9205" max="9205" width="11.85546875" customWidth="1"/>
    <col min="9206" max="9206" width="12.85546875" bestFit="1" customWidth="1"/>
    <col min="9207" max="9207" width="13.5703125" bestFit="1" customWidth="1"/>
    <col min="9208" max="9208" width="11.7109375" bestFit="1" customWidth="1"/>
    <col min="9209" max="9209" width="9.7109375" customWidth="1"/>
    <col min="9210" max="9210" width="9.140625" customWidth="1"/>
    <col min="9211" max="9211" width="13.85546875" bestFit="1" customWidth="1"/>
    <col min="9215" max="9215" width="3" customWidth="1"/>
    <col min="9216" max="9216" width="7" customWidth="1"/>
    <col min="9217" max="9217" width="38.5703125" customWidth="1"/>
    <col min="9218" max="9220" width="11.28515625" customWidth="1"/>
    <col min="9221" max="9221" width="11.85546875" customWidth="1"/>
    <col min="9222" max="9222" width="12.85546875" bestFit="1" customWidth="1"/>
    <col min="9223" max="9223" width="13.5703125" bestFit="1" customWidth="1"/>
    <col min="9224" max="9224" width="11.7109375" bestFit="1" customWidth="1"/>
    <col min="9225" max="9225" width="9.7109375" customWidth="1"/>
    <col min="9226" max="9226" width="9.140625" customWidth="1"/>
    <col min="9227" max="9227" width="13.85546875" bestFit="1" customWidth="1"/>
    <col min="9231" max="9231" width="3" customWidth="1"/>
    <col min="9232" max="9232" width="7" customWidth="1"/>
    <col min="9233" max="9233" width="38.5703125" customWidth="1"/>
    <col min="9234" max="9236" width="11.28515625" customWidth="1"/>
    <col min="9237" max="9237" width="11.85546875" customWidth="1"/>
    <col min="9238" max="9238" width="12.85546875" bestFit="1" customWidth="1"/>
    <col min="9239" max="9239" width="13.5703125" bestFit="1" customWidth="1"/>
    <col min="9240" max="9240" width="11.7109375" bestFit="1" customWidth="1"/>
    <col min="9241" max="9241" width="9.7109375" customWidth="1"/>
    <col min="9242" max="9242" width="9.140625" customWidth="1"/>
    <col min="9243" max="9243" width="13.85546875" bestFit="1" customWidth="1"/>
    <col min="9247" max="9247" width="3" customWidth="1"/>
    <col min="9248" max="9248" width="7" customWidth="1"/>
    <col min="9249" max="9249" width="38.5703125" customWidth="1"/>
    <col min="9250" max="9252" width="11.28515625" customWidth="1"/>
    <col min="9253" max="9253" width="11.85546875" customWidth="1"/>
    <col min="9254" max="9254" width="12.85546875" bestFit="1" customWidth="1"/>
    <col min="9255" max="9255" width="13.5703125" bestFit="1" customWidth="1"/>
    <col min="9256" max="9256" width="11.7109375" bestFit="1" customWidth="1"/>
    <col min="9257" max="9257" width="9.7109375" customWidth="1"/>
    <col min="9258" max="9258" width="9.140625" customWidth="1"/>
    <col min="9259" max="9259" width="13.85546875" bestFit="1" customWidth="1"/>
    <col min="9263" max="9263" width="3" customWidth="1"/>
    <col min="9264" max="9264" width="7" customWidth="1"/>
    <col min="9265" max="9265" width="38.5703125" customWidth="1"/>
    <col min="9266" max="9268" width="11.28515625" customWidth="1"/>
    <col min="9269" max="9269" width="11.85546875" customWidth="1"/>
    <col min="9270" max="9270" width="12.85546875" bestFit="1" customWidth="1"/>
    <col min="9271" max="9271" width="13.5703125" bestFit="1" customWidth="1"/>
    <col min="9272" max="9272" width="11.7109375" bestFit="1" customWidth="1"/>
    <col min="9273" max="9273" width="9.7109375" customWidth="1"/>
    <col min="9274" max="9274" width="9.140625" customWidth="1"/>
    <col min="9275" max="9275" width="13.85546875" bestFit="1" customWidth="1"/>
    <col min="9279" max="9279" width="3" customWidth="1"/>
    <col min="9280" max="9280" width="7" customWidth="1"/>
    <col min="9281" max="9281" width="38.5703125" customWidth="1"/>
    <col min="9282" max="9284" width="11.28515625" customWidth="1"/>
    <col min="9285" max="9285" width="11.85546875" customWidth="1"/>
    <col min="9286" max="9286" width="12.85546875" bestFit="1" customWidth="1"/>
    <col min="9287" max="9287" width="13.5703125" bestFit="1" customWidth="1"/>
    <col min="9288" max="9288" width="11.7109375" bestFit="1" customWidth="1"/>
    <col min="9289" max="9289" width="9.7109375" customWidth="1"/>
    <col min="9290" max="9290" width="9.140625" customWidth="1"/>
    <col min="9291" max="9291" width="13.85546875" bestFit="1" customWidth="1"/>
    <col min="9295" max="9295" width="3" customWidth="1"/>
    <col min="9296" max="9296" width="7" customWidth="1"/>
    <col min="9297" max="9297" width="38.5703125" customWidth="1"/>
    <col min="9298" max="9300" width="11.28515625" customWidth="1"/>
    <col min="9301" max="9301" width="11.85546875" customWidth="1"/>
    <col min="9302" max="9302" width="12.85546875" bestFit="1" customWidth="1"/>
    <col min="9303" max="9303" width="13.5703125" bestFit="1" customWidth="1"/>
    <col min="9304" max="9304" width="11.7109375" bestFit="1" customWidth="1"/>
    <col min="9305" max="9305" width="9.7109375" customWidth="1"/>
    <col min="9306" max="9306" width="9.140625" customWidth="1"/>
    <col min="9307" max="9307" width="13.85546875" bestFit="1" customWidth="1"/>
    <col min="9311" max="9311" width="3" customWidth="1"/>
    <col min="9312" max="9312" width="7" customWidth="1"/>
    <col min="9313" max="9313" width="38.5703125" customWidth="1"/>
    <col min="9314" max="9316" width="11.28515625" customWidth="1"/>
    <col min="9317" max="9317" width="11.85546875" customWidth="1"/>
    <col min="9318" max="9318" width="12.85546875" bestFit="1" customWidth="1"/>
    <col min="9319" max="9319" width="13.5703125" bestFit="1" customWidth="1"/>
    <col min="9320" max="9320" width="11.7109375" bestFit="1" customWidth="1"/>
    <col min="9321" max="9321" width="9.7109375" customWidth="1"/>
    <col min="9322" max="9322" width="9.140625" customWidth="1"/>
    <col min="9323" max="9323" width="13.85546875" bestFit="1" customWidth="1"/>
    <col min="9327" max="9327" width="3" customWidth="1"/>
    <col min="9328" max="9328" width="7" customWidth="1"/>
    <col min="9329" max="9329" width="38.5703125" customWidth="1"/>
    <col min="9330" max="9332" width="11.28515625" customWidth="1"/>
    <col min="9333" max="9333" width="11.85546875" customWidth="1"/>
    <col min="9334" max="9334" width="12.85546875" bestFit="1" customWidth="1"/>
    <col min="9335" max="9335" width="13.5703125" bestFit="1" customWidth="1"/>
    <col min="9336" max="9336" width="11.7109375" bestFit="1" customWidth="1"/>
    <col min="9337" max="9337" width="9.7109375" customWidth="1"/>
    <col min="9338" max="9338" width="9.140625" customWidth="1"/>
    <col min="9339" max="9339" width="13.85546875" bestFit="1" customWidth="1"/>
    <col min="9343" max="9343" width="3" customWidth="1"/>
    <col min="9344" max="9344" width="7" customWidth="1"/>
    <col min="9345" max="9345" width="38.5703125" customWidth="1"/>
    <col min="9346" max="9348" width="11.28515625" customWidth="1"/>
    <col min="9349" max="9349" width="11.85546875" customWidth="1"/>
    <col min="9350" max="9350" width="12.85546875" bestFit="1" customWidth="1"/>
    <col min="9351" max="9351" width="13.5703125" bestFit="1" customWidth="1"/>
    <col min="9352" max="9352" width="11.7109375" bestFit="1" customWidth="1"/>
    <col min="9353" max="9353" width="9.7109375" customWidth="1"/>
    <col min="9354" max="9354" width="9.140625" customWidth="1"/>
    <col min="9355" max="9355" width="13.85546875" bestFit="1" customWidth="1"/>
    <col min="9359" max="9359" width="3" customWidth="1"/>
    <col min="9360" max="9360" width="7" customWidth="1"/>
    <col min="9361" max="9361" width="38.5703125" customWidth="1"/>
    <col min="9362" max="9364" width="11.28515625" customWidth="1"/>
    <col min="9365" max="9365" width="11.85546875" customWidth="1"/>
    <col min="9366" max="9366" width="12.85546875" bestFit="1" customWidth="1"/>
    <col min="9367" max="9367" width="13.5703125" bestFit="1" customWidth="1"/>
    <col min="9368" max="9368" width="11.7109375" bestFit="1" customWidth="1"/>
    <col min="9369" max="9369" width="9.7109375" customWidth="1"/>
    <col min="9370" max="9370" width="9.140625" customWidth="1"/>
    <col min="9371" max="9371" width="13.85546875" bestFit="1" customWidth="1"/>
    <col min="9375" max="9375" width="3" customWidth="1"/>
    <col min="9376" max="9376" width="7" customWidth="1"/>
    <col min="9377" max="9377" width="38.5703125" customWidth="1"/>
    <col min="9378" max="9380" width="11.28515625" customWidth="1"/>
    <col min="9381" max="9381" width="11.85546875" customWidth="1"/>
    <col min="9382" max="9382" width="12.85546875" bestFit="1" customWidth="1"/>
    <col min="9383" max="9383" width="13.5703125" bestFit="1" customWidth="1"/>
    <col min="9384" max="9384" width="11.7109375" bestFit="1" customWidth="1"/>
    <col min="9385" max="9385" width="9.7109375" customWidth="1"/>
    <col min="9386" max="9386" width="9.140625" customWidth="1"/>
    <col min="9387" max="9387" width="13.85546875" bestFit="1" customWidth="1"/>
    <col min="9391" max="9391" width="3" customWidth="1"/>
    <col min="9392" max="9392" width="7" customWidth="1"/>
    <col min="9393" max="9393" width="38.5703125" customWidth="1"/>
    <col min="9394" max="9396" width="11.28515625" customWidth="1"/>
    <col min="9397" max="9397" width="11.85546875" customWidth="1"/>
    <col min="9398" max="9398" width="12.85546875" bestFit="1" customWidth="1"/>
    <col min="9399" max="9399" width="13.5703125" bestFit="1" customWidth="1"/>
    <col min="9400" max="9400" width="11.7109375" bestFit="1" customWidth="1"/>
    <col min="9401" max="9401" width="9.7109375" customWidth="1"/>
    <col min="9402" max="9402" width="9.140625" customWidth="1"/>
    <col min="9403" max="9403" width="13.85546875" bestFit="1" customWidth="1"/>
    <col min="9407" max="9407" width="3" customWidth="1"/>
    <col min="9408" max="9408" width="7" customWidth="1"/>
    <col min="9409" max="9409" width="38.5703125" customWidth="1"/>
    <col min="9410" max="9412" width="11.28515625" customWidth="1"/>
    <col min="9413" max="9413" width="11.85546875" customWidth="1"/>
    <col min="9414" max="9414" width="12.85546875" bestFit="1" customWidth="1"/>
    <col min="9415" max="9415" width="13.5703125" bestFit="1" customWidth="1"/>
    <col min="9416" max="9416" width="11.7109375" bestFit="1" customWidth="1"/>
    <col min="9417" max="9417" width="9.7109375" customWidth="1"/>
    <col min="9418" max="9418" width="9.140625" customWidth="1"/>
    <col min="9419" max="9419" width="13.85546875" bestFit="1" customWidth="1"/>
    <col min="9423" max="9423" width="3" customWidth="1"/>
    <col min="9424" max="9424" width="7" customWidth="1"/>
    <col min="9425" max="9425" width="38.5703125" customWidth="1"/>
    <col min="9426" max="9428" width="11.28515625" customWidth="1"/>
    <col min="9429" max="9429" width="11.85546875" customWidth="1"/>
    <col min="9430" max="9430" width="12.85546875" bestFit="1" customWidth="1"/>
    <col min="9431" max="9431" width="13.5703125" bestFit="1" customWidth="1"/>
    <col min="9432" max="9432" width="11.7109375" bestFit="1" customWidth="1"/>
    <col min="9433" max="9433" width="9.7109375" customWidth="1"/>
    <col min="9434" max="9434" width="9.140625" customWidth="1"/>
    <col min="9435" max="9435" width="13.85546875" bestFit="1" customWidth="1"/>
    <col min="9439" max="9439" width="3" customWidth="1"/>
    <col min="9440" max="9440" width="7" customWidth="1"/>
    <col min="9441" max="9441" width="38.5703125" customWidth="1"/>
    <col min="9442" max="9444" width="11.28515625" customWidth="1"/>
    <col min="9445" max="9445" width="11.85546875" customWidth="1"/>
    <col min="9446" max="9446" width="12.85546875" bestFit="1" customWidth="1"/>
    <col min="9447" max="9447" width="13.5703125" bestFit="1" customWidth="1"/>
    <col min="9448" max="9448" width="11.7109375" bestFit="1" customWidth="1"/>
    <col min="9449" max="9449" width="9.7109375" customWidth="1"/>
    <col min="9450" max="9450" width="9.140625" customWidth="1"/>
    <col min="9451" max="9451" width="13.85546875" bestFit="1" customWidth="1"/>
    <col min="9455" max="9455" width="3" customWidth="1"/>
    <col min="9456" max="9456" width="7" customWidth="1"/>
    <col min="9457" max="9457" width="38.5703125" customWidth="1"/>
    <col min="9458" max="9460" width="11.28515625" customWidth="1"/>
    <col min="9461" max="9461" width="11.85546875" customWidth="1"/>
    <col min="9462" max="9462" width="12.85546875" bestFit="1" customWidth="1"/>
    <col min="9463" max="9463" width="13.5703125" bestFit="1" customWidth="1"/>
    <col min="9464" max="9464" width="11.7109375" bestFit="1" customWidth="1"/>
    <col min="9465" max="9465" width="9.7109375" customWidth="1"/>
    <col min="9466" max="9466" width="9.140625" customWidth="1"/>
    <col min="9467" max="9467" width="13.85546875" bestFit="1" customWidth="1"/>
    <col min="9471" max="9471" width="3" customWidth="1"/>
    <col min="9472" max="9472" width="7" customWidth="1"/>
    <col min="9473" max="9473" width="38.5703125" customWidth="1"/>
    <col min="9474" max="9476" width="11.28515625" customWidth="1"/>
    <col min="9477" max="9477" width="11.85546875" customWidth="1"/>
    <col min="9478" max="9478" width="12.85546875" bestFit="1" customWidth="1"/>
    <col min="9479" max="9479" width="13.5703125" bestFit="1" customWidth="1"/>
    <col min="9480" max="9480" width="11.7109375" bestFit="1" customWidth="1"/>
    <col min="9481" max="9481" width="9.7109375" customWidth="1"/>
    <col min="9482" max="9482" width="9.140625" customWidth="1"/>
    <col min="9483" max="9483" width="13.85546875" bestFit="1" customWidth="1"/>
    <col min="9487" max="9487" width="3" customWidth="1"/>
    <col min="9488" max="9488" width="7" customWidth="1"/>
    <col min="9489" max="9489" width="38.5703125" customWidth="1"/>
    <col min="9490" max="9492" width="11.28515625" customWidth="1"/>
    <col min="9493" max="9493" width="11.85546875" customWidth="1"/>
    <col min="9494" max="9494" width="12.85546875" bestFit="1" customWidth="1"/>
    <col min="9495" max="9495" width="13.5703125" bestFit="1" customWidth="1"/>
    <col min="9496" max="9496" width="11.7109375" bestFit="1" customWidth="1"/>
    <col min="9497" max="9497" width="9.7109375" customWidth="1"/>
    <col min="9498" max="9498" width="9.140625" customWidth="1"/>
    <col min="9499" max="9499" width="13.85546875" bestFit="1" customWidth="1"/>
    <col min="9503" max="9503" width="3" customWidth="1"/>
    <col min="9504" max="9504" width="7" customWidth="1"/>
    <col min="9505" max="9505" width="38.5703125" customWidth="1"/>
    <col min="9506" max="9508" width="11.28515625" customWidth="1"/>
    <col min="9509" max="9509" width="11.85546875" customWidth="1"/>
    <col min="9510" max="9510" width="12.85546875" bestFit="1" customWidth="1"/>
    <col min="9511" max="9511" width="13.5703125" bestFit="1" customWidth="1"/>
    <col min="9512" max="9512" width="11.7109375" bestFit="1" customWidth="1"/>
    <col min="9513" max="9513" width="9.7109375" customWidth="1"/>
    <col min="9514" max="9514" width="9.140625" customWidth="1"/>
    <col min="9515" max="9515" width="13.85546875" bestFit="1" customWidth="1"/>
    <col min="9519" max="9519" width="3" customWidth="1"/>
    <col min="9520" max="9520" width="7" customWidth="1"/>
    <col min="9521" max="9521" width="38.5703125" customWidth="1"/>
    <col min="9522" max="9524" width="11.28515625" customWidth="1"/>
    <col min="9525" max="9525" width="11.85546875" customWidth="1"/>
    <col min="9526" max="9526" width="12.85546875" bestFit="1" customWidth="1"/>
    <col min="9527" max="9527" width="13.5703125" bestFit="1" customWidth="1"/>
    <col min="9528" max="9528" width="11.7109375" bestFit="1" customWidth="1"/>
    <col min="9529" max="9529" width="9.7109375" customWidth="1"/>
    <col min="9530" max="9530" width="9.140625" customWidth="1"/>
    <col min="9531" max="9531" width="13.85546875" bestFit="1" customWidth="1"/>
    <col min="9535" max="9535" width="3" customWidth="1"/>
    <col min="9536" max="9536" width="7" customWidth="1"/>
    <col min="9537" max="9537" width="38.5703125" customWidth="1"/>
    <col min="9538" max="9540" width="11.28515625" customWidth="1"/>
    <col min="9541" max="9541" width="11.85546875" customWidth="1"/>
    <col min="9542" max="9542" width="12.85546875" bestFit="1" customWidth="1"/>
    <col min="9543" max="9543" width="13.5703125" bestFit="1" customWidth="1"/>
    <col min="9544" max="9544" width="11.7109375" bestFit="1" customWidth="1"/>
    <col min="9545" max="9545" width="9.7109375" customWidth="1"/>
    <col min="9546" max="9546" width="9.140625" customWidth="1"/>
    <col min="9547" max="9547" width="13.85546875" bestFit="1" customWidth="1"/>
    <col min="9551" max="9551" width="3" customWidth="1"/>
    <col min="9552" max="9552" width="7" customWidth="1"/>
    <col min="9553" max="9553" width="38.5703125" customWidth="1"/>
    <col min="9554" max="9556" width="11.28515625" customWidth="1"/>
    <col min="9557" max="9557" width="11.85546875" customWidth="1"/>
    <col min="9558" max="9558" width="12.85546875" bestFit="1" customWidth="1"/>
    <col min="9559" max="9559" width="13.5703125" bestFit="1" customWidth="1"/>
    <col min="9560" max="9560" width="11.7109375" bestFit="1" customWidth="1"/>
    <col min="9561" max="9561" width="9.7109375" customWidth="1"/>
    <col min="9562" max="9562" width="9.140625" customWidth="1"/>
    <col min="9563" max="9563" width="13.85546875" bestFit="1" customWidth="1"/>
    <col min="9567" max="9567" width="3" customWidth="1"/>
    <col min="9568" max="9568" width="7" customWidth="1"/>
    <col min="9569" max="9569" width="38.5703125" customWidth="1"/>
    <col min="9570" max="9572" width="11.28515625" customWidth="1"/>
    <col min="9573" max="9573" width="11.85546875" customWidth="1"/>
    <col min="9574" max="9574" width="12.85546875" bestFit="1" customWidth="1"/>
    <col min="9575" max="9575" width="13.5703125" bestFit="1" customWidth="1"/>
    <col min="9576" max="9576" width="11.7109375" bestFit="1" customWidth="1"/>
    <col min="9577" max="9577" width="9.7109375" customWidth="1"/>
    <col min="9578" max="9578" width="9.140625" customWidth="1"/>
    <col min="9579" max="9579" width="13.85546875" bestFit="1" customWidth="1"/>
    <col min="9583" max="9583" width="3" customWidth="1"/>
    <col min="9584" max="9584" width="7" customWidth="1"/>
    <col min="9585" max="9585" width="38.5703125" customWidth="1"/>
    <col min="9586" max="9588" width="11.28515625" customWidth="1"/>
    <col min="9589" max="9589" width="11.85546875" customWidth="1"/>
    <col min="9590" max="9590" width="12.85546875" bestFit="1" customWidth="1"/>
    <col min="9591" max="9591" width="13.5703125" bestFit="1" customWidth="1"/>
    <col min="9592" max="9592" width="11.7109375" bestFit="1" customWidth="1"/>
    <col min="9593" max="9593" width="9.7109375" customWidth="1"/>
    <col min="9594" max="9594" width="9.140625" customWidth="1"/>
    <col min="9595" max="9595" width="13.85546875" bestFit="1" customWidth="1"/>
    <col min="9599" max="9599" width="3" customWidth="1"/>
    <col min="9600" max="9600" width="7" customWidth="1"/>
    <col min="9601" max="9601" width="38.5703125" customWidth="1"/>
    <col min="9602" max="9604" width="11.28515625" customWidth="1"/>
    <col min="9605" max="9605" width="11.85546875" customWidth="1"/>
    <col min="9606" max="9606" width="12.85546875" bestFit="1" customWidth="1"/>
    <col min="9607" max="9607" width="13.5703125" bestFit="1" customWidth="1"/>
    <col min="9608" max="9608" width="11.7109375" bestFit="1" customWidth="1"/>
    <col min="9609" max="9609" width="9.7109375" customWidth="1"/>
    <col min="9610" max="9610" width="9.140625" customWidth="1"/>
    <col min="9611" max="9611" width="13.85546875" bestFit="1" customWidth="1"/>
    <col min="9615" max="9615" width="3" customWidth="1"/>
    <col min="9616" max="9616" width="7" customWidth="1"/>
    <col min="9617" max="9617" width="38.5703125" customWidth="1"/>
    <col min="9618" max="9620" width="11.28515625" customWidth="1"/>
    <col min="9621" max="9621" width="11.85546875" customWidth="1"/>
    <col min="9622" max="9622" width="12.85546875" bestFit="1" customWidth="1"/>
    <col min="9623" max="9623" width="13.5703125" bestFit="1" customWidth="1"/>
    <col min="9624" max="9624" width="11.7109375" bestFit="1" customWidth="1"/>
    <col min="9625" max="9625" width="9.7109375" customWidth="1"/>
    <col min="9626" max="9626" width="9.140625" customWidth="1"/>
    <col min="9627" max="9627" width="13.85546875" bestFit="1" customWidth="1"/>
    <col min="9631" max="9631" width="3" customWidth="1"/>
    <col min="9632" max="9632" width="7" customWidth="1"/>
    <col min="9633" max="9633" width="38.5703125" customWidth="1"/>
    <col min="9634" max="9636" width="11.28515625" customWidth="1"/>
    <col min="9637" max="9637" width="11.85546875" customWidth="1"/>
    <col min="9638" max="9638" width="12.85546875" bestFit="1" customWidth="1"/>
    <col min="9639" max="9639" width="13.5703125" bestFit="1" customWidth="1"/>
    <col min="9640" max="9640" width="11.7109375" bestFit="1" customWidth="1"/>
    <col min="9641" max="9641" width="9.7109375" customWidth="1"/>
    <col min="9642" max="9642" width="9.140625" customWidth="1"/>
    <col min="9643" max="9643" width="13.85546875" bestFit="1" customWidth="1"/>
    <col min="9647" max="9647" width="3" customWidth="1"/>
    <col min="9648" max="9648" width="7" customWidth="1"/>
    <col min="9649" max="9649" width="38.5703125" customWidth="1"/>
    <col min="9650" max="9652" width="11.28515625" customWidth="1"/>
    <col min="9653" max="9653" width="11.85546875" customWidth="1"/>
    <col min="9654" max="9654" width="12.85546875" bestFit="1" customWidth="1"/>
    <col min="9655" max="9655" width="13.5703125" bestFit="1" customWidth="1"/>
    <col min="9656" max="9656" width="11.7109375" bestFit="1" customWidth="1"/>
    <col min="9657" max="9657" width="9.7109375" customWidth="1"/>
    <col min="9658" max="9658" width="9.140625" customWidth="1"/>
    <col min="9659" max="9659" width="13.85546875" bestFit="1" customWidth="1"/>
    <col min="9663" max="9663" width="3" customWidth="1"/>
    <col min="9664" max="9664" width="7" customWidth="1"/>
    <col min="9665" max="9665" width="38.5703125" customWidth="1"/>
    <col min="9666" max="9668" width="11.28515625" customWidth="1"/>
    <col min="9669" max="9669" width="11.85546875" customWidth="1"/>
    <col min="9670" max="9670" width="12.85546875" bestFit="1" customWidth="1"/>
    <col min="9671" max="9671" width="13.5703125" bestFit="1" customWidth="1"/>
    <col min="9672" max="9672" width="11.7109375" bestFit="1" customWidth="1"/>
    <col min="9673" max="9673" width="9.7109375" customWidth="1"/>
    <col min="9674" max="9674" width="9.140625" customWidth="1"/>
    <col min="9675" max="9675" width="13.85546875" bestFit="1" customWidth="1"/>
    <col min="9679" max="9679" width="3" customWidth="1"/>
    <col min="9680" max="9680" width="7" customWidth="1"/>
    <col min="9681" max="9681" width="38.5703125" customWidth="1"/>
    <col min="9682" max="9684" width="11.28515625" customWidth="1"/>
    <col min="9685" max="9685" width="11.85546875" customWidth="1"/>
    <col min="9686" max="9686" width="12.85546875" bestFit="1" customWidth="1"/>
    <col min="9687" max="9687" width="13.5703125" bestFit="1" customWidth="1"/>
    <col min="9688" max="9688" width="11.7109375" bestFit="1" customWidth="1"/>
    <col min="9689" max="9689" width="9.7109375" customWidth="1"/>
    <col min="9690" max="9690" width="9.140625" customWidth="1"/>
    <col min="9691" max="9691" width="13.85546875" bestFit="1" customWidth="1"/>
    <col min="9695" max="9695" width="3" customWidth="1"/>
    <col min="9696" max="9696" width="7" customWidth="1"/>
    <col min="9697" max="9697" width="38.5703125" customWidth="1"/>
    <col min="9698" max="9700" width="11.28515625" customWidth="1"/>
    <col min="9701" max="9701" width="11.85546875" customWidth="1"/>
    <col min="9702" max="9702" width="12.85546875" bestFit="1" customWidth="1"/>
    <col min="9703" max="9703" width="13.5703125" bestFit="1" customWidth="1"/>
    <col min="9704" max="9704" width="11.7109375" bestFit="1" customWidth="1"/>
    <col min="9705" max="9705" width="9.7109375" customWidth="1"/>
    <col min="9706" max="9706" width="9.140625" customWidth="1"/>
    <col min="9707" max="9707" width="13.85546875" bestFit="1" customWidth="1"/>
    <col min="9711" max="9711" width="3" customWidth="1"/>
    <col min="9712" max="9712" width="7" customWidth="1"/>
    <col min="9713" max="9713" width="38.5703125" customWidth="1"/>
    <col min="9714" max="9716" width="11.28515625" customWidth="1"/>
    <col min="9717" max="9717" width="11.85546875" customWidth="1"/>
    <col min="9718" max="9718" width="12.85546875" bestFit="1" customWidth="1"/>
    <col min="9719" max="9719" width="13.5703125" bestFit="1" customWidth="1"/>
    <col min="9720" max="9720" width="11.7109375" bestFit="1" customWidth="1"/>
    <col min="9721" max="9721" width="9.7109375" customWidth="1"/>
    <col min="9722" max="9722" width="9.140625" customWidth="1"/>
    <col min="9723" max="9723" width="13.85546875" bestFit="1" customWidth="1"/>
    <col min="9727" max="9727" width="3" customWidth="1"/>
    <col min="9728" max="9728" width="7" customWidth="1"/>
    <col min="9729" max="9729" width="38.5703125" customWidth="1"/>
    <col min="9730" max="9732" width="11.28515625" customWidth="1"/>
    <col min="9733" max="9733" width="11.85546875" customWidth="1"/>
    <col min="9734" max="9734" width="12.85546875" bestFit="1" customWidth="1"/>
    <col min="9735" max="9735" width="13.5703125" bestFit="1" customWidth="1"/>
    <col min="9736" max="9736" width="11.7109375" bestFit="1" customWidth="1"/>
    <col min="9737" max="9737" width="9.7109375" customWidth="1"/>
    <col min="9738" max="9738" width="9.140625" customWidth="1"/>
    <col min="9739" max="9739" width="13.85546875" bestFit="1" customWidth="1"/>
    <col min="9743" max="9743" width="3" customWidth="1"/>
    <col min="9744" max="9744" width="7" customWidth="1"/>
    <col min="9745" max="9745" width="38.5703125" customWidth="1"/>
    <col min="9746" max="9748" width="11.28515625" customWidth="1"/>
    <col min="9749" max="9749" width="11.85546875" customWidth="1"/>
    <col min="9750" max="9750" width="12.85546875" bestFit="1" customWidth="1"/>
    <col min="9751" max="9751" width="13.5703125" bestFit="1" customWidth="1"/>
    <col min="9752" max="9752" width="11.7109375" bestFit="1" customWidth="1"/>
    <col min="9753" max="9753" width="9.7109375" customWidth="1"/>
    <col min="9754" max="9754" width="9.140625" customWidth="1"/>
    <col min="9755" max="9755" width="13.85546875" bestFit="1" customWidth="1"/>
    <col min="9759" max="9759" width="3" customWidth="1"/>
    <col min="9760" max="9760" width="7" customWidth="1"/>
    <col min="9761" max="9761" width="38.5703125" customWidth="1"/>
    <col min="9762" max="9764" width="11.28515625" customWidth="1"/>
    <col min="9765" max="9765" width="11.85546875" customWidth="1"/>
    <col min="9766" max="9766" width="12.85546875" bestFit="1" customWidth="1"/>
    <col min="9767" max="9767" width="13.5703125" bestFit="1" customWidth="1"/>
    <col min="9768" max="9768" width="11.7109375" bestFit="1" customWidth="1"/>
    <col min="9769" max="9769" width="9.7109375" customWidth="1"/>
    <col min="9770" max="9770" width="9.140625" customWidth="1"/>
    <col min="9771" max="9771" width="13.85546875" bestFit="1" customWidth="1"/>
    <col min="9775" max="9775" width="3" customWidth="1"/>
    <col min="9776" max="9776" width="7" customWidth="1"/>
    <col min="9777" max="9777" width="38.5703125" customWidth="1"/>
    <col min="9778" max="9780" width="11.28515625" customWidth="1"/>
    <col min="9781" max="9781" width="11.85546875" customWidth="1"/>
    <col min="9782" max="9782" width="12.85546875" bestFit="1" customWidth="1"/>
    <col min="9783" max="9783" width="13.5703125" bestFit="1" customWidth="1"/>
    <col min="9784" max="9784" width="11.7109375" bestFit="1" customWidth="1"/>
    <col min="9785" max="9785" width="9.7109375" customWidth="1"/>
    <col min="9786" max="9786" width="9.140625" customWidth="1"/>
    <col min="9787" max="9787" width="13.85546875" bestFit="1" customWidth="1"/>
    <col min="9791" max="9791" width="3" customWidth="1"/>
    <col min="9792" max="9792" width="7" customWidth="1"/>
    <col min="9793" max="9793" width="38.5703125" customWidth="1"/>
    <col min="9794" max="9796" width="11.28515625" customWidth="1"/>
    <col min="9797" max="9797" width="11.85546875" customWidth="1"/>
    <col min="9798" max="9798" width="12.85546875" bestFit="1" customWidth="1"/>
    <col min="9799" max="9799" width="13.5703125" bestFit="1" customWidth="1"/>
    <col min="9800" max="9800" width="11.7109375" bestFit="1" customWidth="1"/>
    <col min="9801" max="9801" width="9.7109375" customWidth="1"/>
    <col min="9802" max="9802" width="9.140625" customWidth="1"/>
    <col min="9803" max="9803" width="13.85546875" bestFit="1" customWidth="1"/>
    <col min="9807" max="9807" width="3" customWidth="1"/>
    <col min="9808" max="9808" width="7" customWidth="1"/>
    <col min="9809" max="9809" width="38.5703125" customWidth="1"/>
    <col min="9810" max="9812" width="11.28515625" customWidth="1"/>
    <col min="9813" max="9813" width="11.85546875" customWidth="1"/>
    <col min="9814" max="9814" width="12.85546875" bestFit="1" customWidth="1"/>
    <col min="9815" max="9815" width="13.5703125" bestFit="1" customWidth="1"/>
    <col min="9816" max="9816" width="11.7109375" bestFit="1" customWidth="1"/>
    <col min="9817" max="9817" width="9.7109375" customWidth="1"/>
    <col min="9818" max="9818" width="9.140625" customWidth="1"/>
    <col min="9819" max="9819" width="13.85546875" bestFit="1" customWidth="1"/>
    <col min="9823" max="9823" width="3" customWidth="1"/>
    <col min="9824" max="9824" width="7" customWidth="1"/>
    <col min="9825" max="9825" width="38.5703125" customWidth="1"/>
    <col min="9826" max="9828" width="11.28515625" customWidth="1"/>
    <col min="9829" max="9829" width="11.85546875" customWidth="1"/>
    <col min="9830" max="9830" width="12.85546875" bestFit="1" customWidth="1"/>
    <col min="9831" max="9831" width="13.5703125" bestFit="1" customWidth="1"/>
    <col min="9832" max="9832" width="11.7109375" bestFit="1" customWidth="1"/>
    <col min="9833" max="9833" width="9.7109375" customWidth="1"/>
    <col min="9834" max="9834" width="9.140625" customWidth="1"/>
    <col min="9835" max="9835" width="13.85546875" bestFit="1" customWidth="1"/>
    <col min="9839" max="9839" width="3" customWidth="1"/>
    <col min="9840" max="9840" width="7" customWidth="1"/>
    <col min="9841" max="9841" width="38.5703125" customWidth="1"/>
    <col min="9842" max="9844" width="11.28515625" customWidth="1"/>
    <col min="9845" max="9845" width="11.85546875" customWidth="1"/>
    <col min="9846" max="9846" width="12.85546875" bestFit="1" customWidth="1"/>
    <col min="9847" max="9847" width="13.5703125" bestFit="1" customWidth="1"/>
    <col min="9848" max="9848" width="11.7109375" bestFit="1" customWidth="1"/>
    <col min="9849" max="9849" width="9.7109375" customWidth="1"/>
    <col min="9850" max="9850" width="9.140625" customWidth="1"/>
    <col min="9851" max="9851" width="13.85546875" bestFit="1" customWidth="1"/>
    <col min="9855" max="9855" width="3" customWidth="1"/>
    <col min="9856" max="9856" width="7" customWidth="1"/>
    <col min="9857" max="9857" width="38.5703125" customWidth="1"/>
    <col min="9858" max="9860" width="11.28515625" customWidth="1"/>
    <col min="9861" max="9861" width="11.85546875" customWidth="1"/>
    <col min="9862" max="9862" width="12.85546875" bestFit="1" customWidth="1"/>
    <col min="9863" max="9863" width="13.5703125" bestFit="1" customWidth="1"/>
    <col min="9864" max="9864" width="11.7109375" bestFit="1" customWidth="1"/>
    <col min="9865" max="9865" width="9.7109375" customWidth="1"/>
    <col min="9866" max="9866" width="9.140625" customWidth="1"/>
    <col min="9867" max="9867" width="13.85546875" bestFit="1" customWidth="1"/>
    <col min="9871" max="9871" width="3" customWidth="1"/>
    <col min="9872" max="9872" width="7" customWidth="1"/>
    <col min="9873" max="9873" width="38.5703125" customWidth="1"/>
    <col min="9874" max="9876" width="11.28515625" customWidth="1"/>
    <col min="9877" max="9877" width="11.85546875" customWidth="1"/>
    <col min="9878" max="9878" width="12.85546875" bestFit="1" customWidth="1"/>
    <col min="9879" max="9879" width="13.5703125" bestFit="1" customWidth="1"/>
    <col min="9880" max="9880" width="11.7109375" bestFit="1" customWidth="1"/>
    <col min="9881" max="9881" width="9.7109375" customWidth="1"/>
    <col min="9882" max="9882" width="9.140625" customWidth="1"/>
    <col min="9883" max="9883" width="13.85546875" bestFit="1" customWidth="1"/>
    <col min="9887" max="9887" width="3" customWidth="1"/>
    <col min="9888" max="9888" width="7" customWidth="1"/>
    <col min="9889" max="9889" width="38.5703125" customWidth="1"/>
    <col min="9890" max="9892" width="11.28515625" customWidth="1"/>
    <col min="9893" max="9893" width="11.85546875" customWidth="1"/>
    <col min="9894" max="9894" width="12.85546875" bestFit="1" customWidth="1"/>
    <col min="9895" max="9895" width="13.5703125" bestFit="1" customWidth="1"/>
    <col min="9896" max="9896" width="11.7109375" bestFit="1" customWidth="1"/>
    <col min="9897" max="9897" width="9.7109375" customWidth="1"/>
    <col min="9898" max="9898" width="9.140625" customWidth="1"/>
    <col min="9899" max="9899" width="13.85546875" bestFit="1" customWidth="1"/>
    <col min="9903" max="9903" width="3" customWidth="1"/>
    <col min="9904" max="9904" width="7" customWidth="1"/>
    <col min="9905" max="9905" width="38.5703125" customWidth="1"/>
    <col min="9906" max="9908" width="11.28515625" customWidth="1"/>
    <col min="9909" max="9909" width="11.85546875" customWidth="1"/>
    <col min="9910" max="9910" width="12.85546875" bestFit="1" customWidth="1"/>
    <col min="9911" max="9911" width="13.5703125" bestFit="1" customWidth="1"/>
    <col min="9912" max="9912" width="11.7109375" bestFit="1" customWidth="1"/>
    <col min="9913" max="9913" width="9.7109375" customWidth="1"/>
    <col min="9914" max="9914" width="9.140625" customWidth="1"/>
    <col min="9915" max="9915" width="13.85546875" bestFit="1" customWidth="1"/>
    <col min="9919" max="9919" width="3" customWidth="1"/>
    <col min="9920" max="9920" width="7" customWidth="1"/>
    <col min="9921" max="9921" width="38.5703125" customWidth="1"/>
    <col min="9922" max="9924" width="11.28515625" customWidth="1"/>
    <col min="9925" max="9925" width="11.85546875" customWidth="1"/>
    <col min="9926" max="9926" width="12.85546875" bestFit="1" customWidth="1"/>
    <col min="9927" max="9927" width="13.5703125" bestFit="1" customWidth="1"/>
    <col min="9928" max="9928" width="11.7109375" bestFit="1" customWidth="1"/>
    <col min="9929" max="9929" width="9.7109375" customWidth="1"/>
    <col min="9930" max="9930" width="9.140625" customWidth="1"/>
    <col min="9931" max="9931" width="13.85546875" bestFit="1" customWidth="1"/>
    <col min="9935" max="9935" width="3" customWidth="1"/>
    <col min="9936" max="9936" width="7" customWidth="1"/>
    <col min="9937" max="9937" width="38.5703125" customWidth="1"/>
    <col min="9938" max="9940" width="11.28515625" customWidth="1"/>
    <col min="9941" max="9941" width="11.85546875" customWidth="1"/>
    <col min="9942" max="9942" width="12.85546875" bestFit="1" customWidth="1"/>
    <col min="9943" max="9943" width="13.5703125" bestFit="1" customWidth="1"/>
    <col min="9944" max="9944" width="11.7109375" bestFit="1" customWidth="1"/>
    <col min="9945" max="9945" width="9.7109375" customWidth="1"/>
    <col min="9946" max="9946" width="9.140625" customWidth="1"/>
    <col min="9947" max="9947" width="13.85546875" bestFit="1" customWidth="1"/>
    <col min="9951" max="9951" width="3" customWidth="1"/>
    <col min="9952" max="9952" width="7" customWidth="1"/>
    <col min="9953" max="9953" width="38.5703125" customWidth="1"/>
    <col min="9954" max="9956" width="11.28515625" customWidth="1"/>
    <col min="9957" max="9957" width="11.85546875" customWidth="1"/>
    <col min="9958" max="9958" width="12.85546875" bestFit="1" customWidth="1"/>
    <col min="9959" max="9959" width="13.5703125" bestFit="1" customWidth="1"/>
    <col min="9960" max="9960" width="11.7109375" bestFit="1" customWidth="1"/>
    <col min="9961" max="9961" width="9.7109375" customWidth="1"/>
    <col min="9962" max="9962" width="9.140625" customWidth="1"/>
    <col min="9963" max="9963" width="13.85546875" bestFit="1" customWidth="1"/>
    <col min="9967" max="9967" width="3" customWidth="1"/>
    <col min="9968" max="9968" width="7" customWidth="1"/>
    <col min="9969" max="9969" width="38.5703125" customWidth="1"/>
    <col min="9970" max="9972" width="11.28515625" customWidth="1"/>
    <col min="9973" max="9973" width="11.85546875" customWidth="1"/>
    <col min="9974" max="9974" width="12.85546875" bestFit="1" customWidth="1"/>
    <col min="9975" max="9975" width="13.5703125" bestFit="1" customWidth="1"/>
    <col min="9976" max="9976" width="11.7109375" bestFit="1" customWidth="1"/>
    <col min="9977" max="9977" width="9.7109375" customWidth="1"/>
    <col min="9978" max="9978" width="9.140625" customWidth="1"/>
    <col min="9979" max="9979" width="13.85546875" bestFit="1" customWidth="1"/>
    <col min="9983" max="9983" width="3" customWidth="1"/>
    <col min="9984" max="9984" width="7" customWidth="1"/>
    <col min="9985" max="9985" width="38.5703125" customWidth="1"/>
    <col min="9986" max="9988" width="11.28515625" customWidth="1"/>
    <col min="9989" max="9989" width="11.85546875" customWidth="1"/>
    <col min="9990" max="9990" width="12.85546875" bestFit="1" customWidth="1"/>
    <col min="9991" max="9991" width="13.5703125" bestFit="1" customWidth="1"/>
    <col min="9992" max="9992" width="11.7109375" bestFit="1" customWidth="1"/>
    <col min="9993" max="9993" width="9.7109375" customWidth="1"/>
    <col min="9994" max="9994" width="9.140625" customWidth="1"/>
    <col min="9995" max="9995" width="13.85546875" bestFit="1" customWidth="1"/>
    <col min="9999" max="9999" width="3" customWidth="1"/>
    <col min="10000" max="10000" width="7" customWidth="1"/>
    <col min="10001" max="10001" width="38.5703125" customWidth="1"/>
    <col min="10002" max="10004" width="11.28515625" customWidth="1"/>
    <col min="10005" max="10005" width="11.85546875" customWidth="1"/>
    <col min="10006" max="10006" width="12.85546875" bestFit="1" customWidth="1"/>
    <col min="10007" max="10007" width="13.5703125" bestFit="1" customWidth="1"/>
    <col min="10008" max="10008" width="11.7109375" bestFit="1" customWidth="1"/>
    <col min="10009" max="10009" width="9.7109375" customWidth="1"/>
    <col min="10010" max="10010" width="9.140625" customWidth="1"/>
    <col min="10011" max="10011" width="13.85546875" bestFit="1" customWidth="1"/>
    <col min="10015" max="10015" width="3" customWidth="1"/>
    <col min="10016" max="10016" width="7" customWidth="1"/>
    <col min="10017" max="10017" width="38.5703125" customWidth="1"/>
    <col min="10018" max="10020" width="11.28515625" customWidth="1"/>
    <col min="10021" max="10021" width="11.85546875" customWidth="1"/>
    <col min="10022" max="10022" width="12.85546875" bestFit="1" customWidth="1"/>
    <col min="10023" max="10023" width="13.5703125" bestFit="1" customWidth="1"/>
    <col min="10024" max="10024" width="11.7109375" bestFit="1" customWidth="1"/>
    <col min="10025" max="10025" width="9.7109375" customWidth="1"/>
    <col min="10026" max="10026" width="9.140625" customWidth="1"/>
    <col min="10027" max="10027" width="13.85546875" bestFit="1" customWidth="1"/>
    <col min="10031" max="10031" width="3" customWidth="1"/>
    <col min="10032" max="10032" width="7" customWidth="1"/>
    <col min="10033" max="10033" width="38.5703125" customWidth="1"/>
    <col min="10034" max="10036" width="11.28515625" customWidth="1"/>
    <col min="10037" max="10037" width="11.85546875" customWidth="1"/>
    <col min="10038" max="10038" width="12.85546875" bestFit="1" customWidth="1"/>
    <col min="10039" max="10039" width="13.5703125" bestFit="1" customWidth="1"/>
    <col min="10040" max="10040" width="11.7109375" bestFit="1" customWidth="1"/>
    <col min="10041" max="10041" width="9.7109375" customWidth="1"/>
    <col min="10042" max="10042" width="9.140625" customWidth="1"/>
    <col min="10043" max="10043" width="13.85546875" bestFit="1" customWidth="1"/>
    <col min="10047" max="10047" width="3" customWidth="1"/>
    <col min="10048" max="10048" width="7" customWidth="1"/>
    <col min="10049" max="10049" width="38.5703125" customWidth="1"/>
    <col min="10050" max="10052" width="11.28515625" customWidth="1"/>
    <col min="10053" max="10053" width="11.85546875" customWidth="1"/>
    <col min="10054" max="10054" width="12.85546875" bestFit="1" customWidth="1"/>
    <col min="10055" max="10055" width="13.5703125" bestFit="1" customWidth="1"/>
    <col min="10056" max="10056" width="11.7109375" bestFit="1" customWidth="1"/>
    <col min="10057" max="10057" width="9.7109375" customWidth="1"/>
    <col min="10058" max="10058" width="9.140625" customWidth="1"/>
    <col min="10059" max="10059" width="13.85546875" bestFit="1" customWidth="1"/>
    <col min="10063" max="10063" width="3" customWidth="1"/>
    <col min="10064" max="10064" width="7" customWidth="1"/>
    <col min="10065" max="10065" width="38.5703125" customWidth="1"/>
    <col min="10066" max="10068" width="11.28515625" customWidth="1"/>
    <col min="10069" max="10069" width="11.85546875" customWidth="1"/>
    <col min="10070" max="10070" width="12.85546875" bestFit="1" customWidth="1"/>
    <col min="10071" max="10071" width="13.5703125" bestFit="1" customWidth="1"/>
    <col min="10072" max="10072" width="11.7109375" bestFit="1" customWidth="1"/>
    <col min="10073" max="10073" width="9.7109375" customWidth="1"/>
    <col min="10074" max="10074" width="9.140625" customWidth="1"/>
    <col min="10075" max="10075" width="13.85546875" bestFit="1" customWidth="1"/>
    <col min="10079" max="10079" width="3" customWidth="1"/>
    <col min="10080" max="10080" width="7" customWidth="1"/>
    <col min="10081" max="10081" width="38.5703125" customWidth="1"/>
    <col min="10082" max="10084" width="11.28515625" customWidth="1"/>
    <col min="10085" max="10085" width="11.85546875" customWidth="1"/>
    <col min="10086" max="10086" width="12.85546875" bestFit="1" customWidth="1"/>
    <col min="10087" max="10087" width="13.5703125" bestFit="1" customWidth="1"/>
    <col min="10088" max="10088" width="11.7109375" bestFit="1" customWidth="1"/>
    <col min="10089" max="10089" width="9.7109375" customWidth="1"/>
    <col min="10090" max="10090" width="9.140625" customWidth="1"/>
    <col min="10091" max="10091" width="13.85546875" bestFit="1" customWidth="1"/>
    <col min="10095" max="10095" width="3" customWidth="1"/>
    <col min="10096" max="10096" width="7" customWidth="1"/>
    <col min="10097" max="10097" width="38.5703125" customWidth="1"/>
    <col min="10098" max="10100" width="11.28515625" customWidth="1"/>
    <col min="10101" max="10101" width="11.85546875" customWidth="1"/>
    <col min="10102" max="10102" width="12.85546875" bestFit="1" customWidth="1"/>
    <col min="10103" max="10103" width="13.5703125" bestFit="1" customWidth="1"/>
    <col min="10104" max="10104" width="11.7109375" bestFit="1" customWidth="1"/>
    <col min="10105" max="10105" width="9.7109375" customWidth="1"/>
    <col min="10106" max="10106" width="9.140625" customWidth="1"/>
    <col min="10107" max="10107" width="13.85546875" bestFit="1" customWidth="1"/>
    <col min="10111" max="10111" width="3" customWidth="1"/>
    <col min="10112" max="10112" width="7" customWidth="1"/>
    <col min="10113" max="10113" width="38.5703125" customWidth="1"/>
    <col min="10114" max="10116" width="11.28515625" customWidth="1"/>
    <col min="10117" max="10117" width="11.85546875" customWidth="1"/>
    <col min="10118" max="10118" width="12.85546875" bestFit="1" customWidth="1"/>
    <col min="10119" max="10119" width="13.5703125" bestFit="1" customWidth="1"/>
    <col min="10120" max="10120" width="11.7109375" bestFit="1" customWidth="1"/>
    <col min="10121" max="10121" width="9.7109375" customWidth="1"/>
    <col min="10122" max="10122" width="9.140625" customWidth="1"/>
    <col min="10123" max="10123" width="13.85546875" bestFit="1" customWidth="1"/>
    <col min="10127" max="10127" width="3" customWidth="1"/>
    <col min="10128" max="10128" width="7" customWidth="1"/>
    <col min="10129" max="10129" width="38.5703125" customWidth="1"/>
    <col min="10130" max="10132" width="11.28515625" customWidth="1"/>
    <col min="10133" max="10133" width="11.85546875" customWidth="1"/>
    <col min="10134" max="10134" width="12.85546875" bestFit="1" customWidth="1"/>
    <col min="10135" max="10135" width="13.5703125" bestFit="1" customWidth="1"/>
    <col min="10136" max="10136" width="11.7109375" bestFit="1" customWidth="1"/>
    <col min="10137" max="10137" width="9.7109375" customWidth="1"/>
    <col min="10138" max="10138" width="9.140625" customWidth="1"/>
    <col min="10139" max="10139" width="13.85546875" bestFit="1" customWidth="1"/>
    <col min="10143" max="10143" width="3" customWidth="1"/>
    <col min="10144" max="10144" width="7" customWidth="1"/>
    <col min="10145" max="10145" width="38.5703125" customWidth="1"/>
    <col min="10146" max="10148" width="11.28515625" customWidth="1"/>
    <col min="10149" max="10149" width="11.85546875" customWidth="1"/>
    <col min="10150" max="10150" width="12.85546875" bestFit="1" customWidth="1"/>
    <col min="10151" max="10151" width="13.5703125" bestFit="1" customWidth="1"/>
    <col min="10152" max="10152" width="11.7109375" bestFit="1" customWidth="1"/>
    <col min="10153" max="10153" width="9.7109375" customWidth="1"/>
    <col min="10154" max="10154" width="9.140625" customWidth="1"/>
    <col min="10155" max="10155" width="13.85546875" bestFit="1" customWidth="1"/>
    <col min="10159" max="10159" width="3" customWidth="1"/>
    <col min="10160" max="10160" width="7" customWidth="1"/>
    <col min="10161" max="10161" width="38.5703125" customWidth="1"/>
    <col min="10162" max="10164" width="11.28515625" customWidth="1"/>
    <col min="10165" max="10165" width="11.85546875" customWidth="1"/>
    <col min="10166" max="10166" width="12.85546875" bestFit="1" customWidth="1"/>
    <col min="10167" max="10167" width="13.5703125" bestFit="1" customWidth="1"/>
    <col min="10168" max="10168" width="11.7109375" bestFit="1" customWidth="1"/>
    <col min="10169" max="10169" width="9.7109375" customWidth="1"/>
    <col min="10170" max="10170" width="9.140625" customWidth="1"/>
    <col min="10171" max="10171" width="13.85546875" bestFit="1" customWidth="1"/>
    <col min="10175" max="10175" width="3" customWidth="1"/>
    <col min="10176" max="10176" width="7" customWidth="1"/>
    <col min="10177" max="10177" width="38.5703125" customWidth="1"/>
    <col min="10178" max="10180" width="11.28515625" customWidth="1"/>
    <col min="10181" max="10181" width="11.85546875" customWidth="1"/>
    <col min="10182" max="10182" width="12.85546875" bestFit="1" customWidth="1"/>
    <col min="10183" max="10183" width="13.5703125" bestFit="1" customWidth="1"/>
    <col min="10184" max="10184" width="11.7109375" bestFit="1" customWidth="1"/>
    <col min="10185" max="10185" width="9.7109375" customWidth="1"/>
    <col min="10186" max="10186" width="9.140625" customWidth="1"/>
    <col min="10187" max="10187" width="13.85546875" bestFit="1" customWidth="1"/>
    <col min="10191" max="10191" width="3" customWidth="1"/>
    <col min="10192" max="10192" width="7" customWidth="1"/>
    <col min="10193" max="10193" width="38.5703125" customWidth="1"/>
    <col min="10194" max="10196" width="11.28515625" customWidth="1"/>
    <col min="10197" max="10197" width="11.85546875" customWidth="1"/>
    <col min="10198" max="10198" width="12.85546875" bestFit="1" customWidth="1"/>
    <col min="10199" max="10199" width="13.5703125" bestFit="1" customWidth="1"/>
    <col min="10200" max="10200" width="11.7109375" bestFit="1" customWidth="1"/>
    <col min="10201" max="10201" width="9.7109375" customWidth="1"/>
    <col min="10202" max="10202" width="9.140625" customWidth="1"/>
    <col min="10203" max="10203" width="13.85546875" bestFit="1" customWidth="1"/>
    <col min="10207" max="10207" width="3" customWidth="1"/>
    <col min="10208" max="10208" width="7" customWidth="1"/>
    <col min="10209" max="10209" width="38.5703125" customWidth="1"/>
    <col min="10210" max="10212" width="11.28515625" customWidth="1"/>
    <col min="10213" max="10213" width="11.85546875" customWidth="1"/>
    <col min="10214" max="10214" width="12.85546875" bestFit="1" customWidth="1"/>
    <col min="10215" max="10215" width="13.5703125" bestFit="1" customWidth="1"/>
    <col min="10216" max="10216" width="11.7109375" bestFit="1" customWidth="1"/>
    <col min="10217" max="10217" width="9.7109375" customWidth="1"/>
    <col min="10218" max="10218" width="9.140625" customWidth="1"/>
    <col min="10219" max="10219" width="13.85546875" bestFit="1" customWidth="1"/>
    <col min="10223" max="10223" width="3" customWidth="1"/>
    <col min="10224" max="10224" width="7" customWidth="1"/>
    <col min="10225" max="10225" width="38.5703125" customWidth="1"/>
    <col min="10226" max="10228" width="11.28515625" customWidth="1"/>
    <col min="10229" max="10229" width="11.85546875" customWidth="1"/>
    <col min="10230" max="10230" width="12.85546875" bestFit="1" customWidth="1"/>
    <col min="10231" max="10231" width="13.5703125" bestFit="1" customWidth="1"/>
    <col min="10232" max="10232" width="11.7109375" bestFit="1" customWidth="1"/>
    <col min="10233" max="10233" width="9.7109375" customWidth="1"/>
    <col min="10234" max="10234" width="9.140625" customWidth="1"/>
    <col min="10235" max="10235" width="13.85546875" bestFit="1" customWidth="1"/>
    <col min="10239" max="10239" width="3" customWidth="1"/>
    <col min="10240" max="10240" width="7" customWidth="1"/>
    <col min="10241" max="10241" width="38.5703125" customWidth="1"/>
    <col min="10242" max="10244" width="11.28515625" customWidth="1"/>
    <col min="10245" max="10245" width="11.85546875" customWidth="1"/>
    <col min="10246" max="10246" width="12.85546875" bestFit="1" customWidth="1"/>
    <col min="10247" max="10247" width="13.5703125" bestFit="1" customWidth="1"/>
    <col min="10248" max="10248" width="11.7109375" bestFit="1" customWidth="1"/>
    <col min="10249" max="10249" width="9.7109375" customWidth="1"/>
    <col min="10250" max="10250" width="9.140625" customWidth="1"/>
    <col min="10251" max="10251" width="13.85546875" bestFit="1" customWidth="1"/>
    <col min="10255" max="10255" width="3" customWidth="1"/>
    <col min="10256" max="10256" width="7" customWidth="1"/>
    <col min="10257" max="10257" width="38.5703125" customWidth="1"/>
    <col min="10258" max="10260" width="11.28515625" customWidth="1"/>
    <col min="10261" max="10261" width="11.85546875" customWidth="1"/>
    <col min="10262" max="10262" width="12.85546875" bestFit="1" customWidth="1"/>
    <col min="10263" max="10263" width="13.5703125" bestFit="1" customWidth="1"/>
    <col min="10264" max="10264" width="11.7109375" bestFit="1" customWidth="1"/>
    <col min="10265" max="10265" width="9.7109375" customWidth="1"/>
    <col min="10266" max="10266" width="9.140625" customWidth="1"/>
    <col min="10267" max="10267" width="13.85546875" bestFit="1" customWidth="1"/>
    <col min="10271" max="10271" width="3" customWidth="1"/>
    <col min="10272" max="10272" width="7" customWidth="1"/>
    <col min="10273" max="10273" width="38.5703125" customWidth="1"/>
    <col min="10274" max="10276" width="11.28515625" customWidth="1"/>
    <col min="10277" max="10277" width="11.85546875" customWidth="1"/>
    <col min="10278" max="10278" width="12.85546875" bestFit="1" customWidth="1"/>
    <col min="10279" max="10279" width="13.5703125" bestFit="1" customWidth="1"/>
    <col min="10280" max="10280" width="11.7109375" bestFit="1" customWidth="1"/>
    <col min="10281" max="10281" width="9.7109375" customWidth="1"/>
    <col min="10282" max="10282" width="9.140625" customWidth="1"/>
    <col min="10283" max="10283" width="13.85546875" bestFit="1" customWidth="1"/>
    <col min="10287" max="10287" width="3" customWidth="1"/>
    <col min="10288" max="10288" width="7" customWidth="1"/>
    <col min="10289" max="10289" width="38.5703125" customWidth="1"/>
    <col min="10290" max="10292" width="11.28515625" customWidth="1"/>
    <col min="10293" max="10293" width="11.85546875" customWidth="1"/>
    <col min="10294" max="10294" width="12.85546875" bestFit="1" customWidth="1"/>
    <col min="10295" max="10295" width="13.5703125" bestFit="1" customWidth="1"/>
    <col min="10296" max="10296" width="11.7109375" bestFit="1" customWidth="1"/>
    <col min="10297" max="10297" width="9.7109375" customWidth="1"/>
    <col min="10298" max="10298" width="9.140625" customWidth="1"/>
    <col min="10299" max="10299" width="13.85546875" bestFit="1" customWidth="1"/>
    <col min="10303" max="10303" width="3" customWidth="1"/>
    <col min="10304" max="10304" width="7" customWidth="1"/>
    <col min="10305" max="10305" width="38.5703125" customWidth="1"/>
    <col min="10306" max="10308" width="11.28515625" customWidth="1"/>
    <col min="10309" max="10309" width="11.85546875" customWidth="1"/>
    <col min="10310" max="10310" width="12.85546875" bestFit="1" customWidth="1"/>
    <col min="10311" max="10311" width="13.5703125" bestFit="1" customWidth="1"/>
    <col min="10312" max="10312" width="11.7109375" bestFit="1" customWidth="1"/>
    <col min="10313" max="10313" width="9.7109375" customWidth="1"/>
    <col min="10314" max="10314" width="9.140625" customWidth="1"/>
    <col min="10315" max="10315" width="13.85546875" bestFit="1" customWidth="1"/>
    <col min="10319" max="10319" width="3" customWidth="1"/>
    <col min="10320" max="10320" width="7" customWidth="1"/>
    <col min="10321" max="10321" width="38.5703125" customWidth="1"/>
    <col min="10322" max="10324" width="11.28515625" customWidth="1"/>
    <col min="10325" max="10325" width="11.85546875" customWidth="1"/>
    <col min="10326" max="10326" width="12.85546875" bestFit="1" customWidth="1"/>
    <col min="10327" max="10327" width="13.5703125" bestFit="1" customWidth="1"/>
    <col min="10328" max="10328" width="11.7109375" bestFit="1" customWidth="1"/>
    <col min="10329" max="10329" width="9.7109375" customWidth="1"/>
    <col min="10330" max="10330" width="9.140625" customWidth="1"/>
    <col min="10331" max="10331" width="13.85546875" bestFit="1" customWidth="1"/>
    <col min="10335" max="10335" width="3" customWidth="1"/>
    <col min="10336" max="10336" width="7" customWidth="1"/>
    <col min="10337" max="10337" width="38.5703125" customWidth="1"/>
    <col min="10338" max="10340" width="11.28515625" customWidth="1"/>
    <col min="10341" max="10341" width="11.85546875" customWidth="1"/>
    <col min="10342" max="10342" width="12.85546875" bestFit="1" customWidth="1"/>
    <col min="10343" max="10343" width="13.5703125" bestFit="1" customWidth="1"/>
    <col min="10344" max="10344" width="11.7109375" bestFit="1" customWidth="1"/>
    <col min="10345" max="10345" width="9.7109375" customWidth="1"/>
    <col min="10346" max="10346" width="9.140625" customWidth="1"/>
    <col min="10347" max="10347" width="13.85546875" bestFit="1" customWidth="1"/>
    <col min="10351" max="10351" width="3" customWidth="1"/>
    <col min="10352" max="10352" width="7" customWidth="1"/>
    <col min="10353" max="10353" width="38.5703125" customWidth="1"/>
    <col min="10354" max="10356" width="11.28515625" customWidth="1"/>
    <col min="10357" max="10357" width="11.85546875" customWidth="1"/>
    <col min="10358" max="10358" width="12.85546875" bestFit="1" customWidth="1"/>
    <col min="10359" max="10359" width="13.5703125" bestFit="1" customWidth="1"/>
    <col min="10360" max="10360" width="11.7109375" bestFit="1" customWidth="1"/>
    <col min="10361" max="10361" width="9.7109375" customWidth="1"/>
    <col min="10362" max="10362" width="9.140625" customWidth="1"/>
    <col min="10363" max="10363" width="13.85546875" bestFit="1" customWidth="1"/>
    <col min="10367" max="10367" width="3" customWidth="1"/>
    <col min="10368" max="10368" width="7" customWidth="1"/>
    <col min="10369" max="10369" width="38.5703125" customWidth="1"/>
    <col min="10370" max="10372" width="11.28515625" customWidth="1"/>
    <col min="10373" max="10373" width="11.85546875" customWidth="1"/>
    <col min="10374" max="10374" width="12.85546875" bestFit="1" customWidth="1"/>
    <col min="10375" max="10375" width="13.5703125" bestFit="1" customWidth="1"/>
    <col min="10376" max="10376" width="11.7109375" bestFit="1" customWidth="1"/>
    <col min="10377" max="10377" width="9.7109375" customWidth="1"/>
    <col min="10378" max="10378" width="9.140625" customWidth="1"/>
    <col min="10379" max="10379" width="13.85546875" bestFit="1" customWidth="1"/>
    <col min="10383" max="10383" width="3" customWidth="1"/>
    <col min="10384" max="10384" width="7" customWidth="1"/>
    <col min="10385" max="10385" width="38.5703125" customWidth="1"/>
    <col min="10386" max="10388" width="11.28515625" customWidth="1"/>
    <col min="10389" max="10389" width="11.85546875" customWidth="1"/>
    <col min="10390" max="10390" width="12.85546875" bestFit="1" customWidth="1"/>
    <col min="10391" max="10391" width="13.5703125" bestFit="1" customWidth="1"/>
    <col min="10392" max="10392" width="11.7109375" bestFit="1" customWidth="1"/>
    <col min="10393" max="10393" width="9.7109375" customWidth="1"/>
    <col min="10394" max="10394" width="9.140625" customWidth="1"/>
    <col min="10395" max="10395" width="13.85546875" bestFit="1" customWidth="1"/>
    <col min="10399" max="10399" width="3" customWidth="1"/>
    <col min="10400" max="10400" width="7" customWidth="1"/>
    <col min="10401" max="10401" width="38.5703125" customWidth="1"/>
    <col min="10402" max="10404" width="11.28515625" customWidth="1"/>
    <col min="10405" max="10405" width="11.85546875" customWidth="1"/>
    <col min="10406" max="10406" width="12.85546875" bestFit="1" customWidth="1"/>
    <col min="10407" max="10407" width="13.5703125" bestFit="1" customWidth="1"/>
    <col min="10408" max="10408" width="11.7109375" bestFit="1" customWidth="1"/>
    <col min="10409" max="10409" width="9.7109375" customWidth="1"/>
    <col min="10410" max="10410" width="9.140625" customWidth="1"/>
    <col min="10411" max="10411" width="13.85546875" bestFit="1" customWidth="1"/>
    <col min="10415" max="10415" width="3" customWidth="1"/>
    <col min="10416" max="10416" width="7" customWidth="1"/>
    <col min="10417" max="10417" width="38.5703125" customWidth="1"/>
    <col min="10418" max="10420" width="11.28515625" customWidth="1"/>
    <col min="10421" max="10421" width="11.85546875" customWidth="1"/>
    <col min="10422" max="10422" width="12.85546875" bestFit="1" customWidth="1"/>
    <col min="10423" max="10423" width="13.5703125" bestFit="1" customWidth="1"/>
    <col min="10424" max="10424" width="11.7109375" bestFit="1" customWidth="1"/>
    <col min="10425" max="10425" width="9.7109375" customWidth="1"/>
    <col min="10426" max="10426" width="9.140625" customWidth="1"/>
    <col min="10427" max="10427" width="13.85546875" bestFit="1" customWidth="1"/>
    <col min="10431" max="10431" width="3" customWidth="1"/>
    <col min="10432" max="10432" width="7" customWidth="1"/>
    <col min="10433" max="10433" width="38.5703125" customWidth="1"/>
    <col min="10434" max="10436" width="11.28515625" customWidth="1"/>
    <col min="10437" max="10437" width="11.85546875" customWidth="1"/>
    <col min="10438" max="10438" width="12.85546875" bestFit="1" customWidth="1"/>
    <col min="10439" max="10439" width="13.5703125" bestFit="1" customWidth="1"/>
    <col min="10440" max="10440" width="11.7109375" bestFit="1" customWidth="1"/>
    <col min="10441" max="10441" width="9.7109375" customWidth="1"/>
    <col min="10442" max="10442" width="9.140625" customWidth="1"/>
    <col min="10443" max="10443" width="13.85546875" bestFit="1" customWidth="1"/>
    <col min="10447" max="10447" width="3" customWidth="1"/>
    <col min="10448" max="10448" width="7" customWidth="1"/>
    <col min="10449" max="10449" width="38.5703125" customWidth="1"/>
    <col min="10450" max="10452" width="11.28515625" customWidth="1"/>
    <col min="10453" max="10453" width="11.85546875" customWidth="1"/>
    <col min="10454" max="10454" width="12.85546875" bestFit="1" customWidth="1"/>
    <col min="10455" max="10455" width="13.5703125" bestFit="1" customWidth="1"/>
    <col min="10456" max="10456" width="11.7109375" bestFit="1" customWidth="1"/>
    <col min="10457" max="10457" width="9.7109375" customWidth="1"/>
    <col min="10458" max="10458" width="9.140625" customWidth="1"/>
    <col min="10459" max="10459" width="13.85546875" bestFit="1" customWidth="1"/>
    <col min="10463" max="10463" width="3" customWidth="1"/>
    <col min="10464" max="10464" width="7" customWidth="1"/>
    <col min="10465" max="10465" width="38.5703125" customWidth="1"/>
    <col min="10466" max="10468" width="11.28515625" customWidth="1"/>
    <col min="10469" max="10469" width="11.85546875" customWidth="1"/>
    <col min="10470" max="10470" width="12.85546875" bestFit="1" customWidth="1"/>
    <col min="10471" max="10471" width="13.5703125" bestFit="1" customWidth="1"/>
    <col min="10472" max="10472" width="11.7109375" bestFit="1" customWidth="1"/>
    <col min="10473" max="10473" width="9.7109375" customWidth="1"/>
    <col min="10474" max="10474" width="9.140625" customWidth="1"/>
    <col min="10475" max="10475" width="13.85546875" bestFit="1" customWidth="1"/>
    <col min="10479" max="10479" width="3" customWidth="1"/>
    <col min="10480" max="10480" width="7" customWidth="1"/>
    <col min="10481" max="10481" width="38.5703125" customWidth="1"/>
    <col min="10482" max="10484" width="11.28515625" customWidth="1"/>
    <col min="10485" max="10485" width="11.85546875" customWidth="1"/>
    <col min="10486" max="10486" width="12.85546875" bestFit="1" customWidth="1"/>
    <col min="10487" max="10487" width="13.5703125" bestFit="1" customWidth="1"/>
    <col min="10488" max="10488" width="11.7109375" bestFit="1" customWidth="1"/>
    <col min="10489" max="10489" width="9.7109375" customWidth="1"/>
    <col min="10490" max="10490" width="9.140625" customWidth="1"/>
    <col min="10491" max="10491" width="13.85546875" bestFit="1" customWidth="1"/>
    <col min="10495" max="10495" width="3" customWidth="1"/>
    <col min="10496" max="10496" width="7" customWidth="1"/>
    <col min="10497" max="10497" width="38.5703125" customWidth="1"/>
    <col min="10498" max="10500" width="11.28515625" customWidth="1"/>
    <col min="10501" max="10501" width="11.85546875" customWidth="1"/>
    <col min="10502" max="10502" width="12.85546875" bestFit="1" customWidth="1"/>
    <col min="10503" max="10503" width="13.5703125" bestFit="1" customWidth="1"/>
    <col min="10504" max="10504" width="11.7109375" bestFit="1" customWidth="1"/>
    <col min="10505" max="10505" width="9.7109375" customWidth="1"/>
    <col min="10506" max="10506" width="9.140625" customWidth="1"/>
    <col min="10507" max="10507" width="13.85546875" bestFit="1" customWidth="1"/>
    <col min="10511" max="10511" width="3" customWidth="1"/>
    <col min="10512" max="10512" width="7" customWidth="1"/>
    <col min="10513" max="10513" width="38.5703125" customWidth="1"/>
    <col min="10514" max="10516" width="11.28515625" customWidth="1"/>
    <col min="10517" max="10517" width="11.85546875" customWidth="1"/>
    <col min="10518" max="10518" width="12.85546875" bestFit="1" customWidth="1"/>
    <col min="10519" max="10519" width="13.5703125" bestFit="1" customWidth="1"/>
    <col min="10520" max="10520" width="11.7109375" bestFit="1" customWidth="1"/>
    <col min="10521" max="10521" width="9.7109375" customWidth="1"/>
    <col min="10522" max="10522" width="9.140625" customWidth="1"/>
    <col min="10523" max="10523" width="13.85546875" bestFit="1" customWidth="1"/>
    <col min="10527" max="10527" width="3" customWidth="1"/>
    <col min="10528" max="10528" width="7" customWidth="1"/>
    <col min="10529" max="10529" width="38.5703125" customWidth="1"/>
    <col min="10530" max="10532" width="11.28515625" customWidth="1"/>
    <col min="10533" max="10533" width="11.85546875" customWidth="1"/>
    <col min="10534" max="10534" width="12.85546875" bestFit="1" customWidth="1"/>
    <col min="10535" max="10535" width="13.5703125" bestFit="1" customWidth="1"/>
    <col min="10536" max="10536" width="11.7109375" bestFit="1" customWidth="1"/>
    <col min="10537" max="10537" width="9.7109375" customWidth="1"/>
    <col min="10538" max="10538" width="9.140625" customWidth="1"/>
    <col min="10539" max="10539" width="13.85546875" bestFit="1" customWidth="1"/>
    <col min="10543" max="10543" width="3" customWidth="1"/>
    <col min="10544" max="10544" width="7" customWidth="1"/>
    <col min="10545" max="10545" width="38.5703125" customWidth="1"/>
    <col min="10546" max="10548" width="11.28515625" customWidth="1"/>
    <col min="10549" max="10549" width="11.85546875" customWidth="1"/>
    <col min="10550" max="10550" width="12.85546875" bestFit="1" customWidth="1"/>
    <col min="10551" max="10551" width="13.5703125" bestFit="1" customWidth="1"/>
    <col min="10552" max="10552" width="11.7109375" bestFit="1" customWidth="1"/>
    <col min="10553" max="10553" width="9.7109375" customWidth="1"/>
    <col min="10554" max="10554" width="9.140625" customWidth="1"/>
    <col min="10555" max="10555" width="13.85546875" bestFit="1" customWidth="1"/>
    <col min="10559" max="10559" width="3" customWidth="1"/>
    <col min="10560" max="10560" width="7" customWidth="1"/>
    <col min="10561" max="10561" width="38.5703125" customWidth="1"/>
    <col min="10562" max="10564" width="11.28515625" customWidth="1"/>
    <col min="10565" max="10565" width="11.85546875" customWidth="1"/>
    <col min="10566" max="10566" width="12.85546875" bestFit="1" customWidth="1"/>
    <col min="10567" max="10567" width="13.5703125" bestFit="1" customWidth="1"/>
    <col min="10568" max="10568" width="11.7109375" bestFit="1" customWidth="1"/>
    <col min="10569" max="10569" width="9.7109375" customWidth="1"/>
    <col min="10570" max="10570" width="9.140625" customWidth="1"/>
    <col min="10571" max="10571" width="13.85546875" bestFit="1" customWidth="1"/>
    <col min="10575" max="10575" width="3" customWidth="1"/>
    <col min="10576" max="10576" width="7" customWidth="1"/>
    <col min="10577" max="10577" width="38.5703125" customWidth="1"/>
    <col min="10578" max="10580" width="11.28515625" customWidth="1"/>
    <col min="10581" max="10581" width="11.85546875" customWidth="1"/>
    <col min="10582" max="10582" width="12.85546875" bestFit="1" customWidth="1"/>
    <col min="10583" max="10583" width="13.5703125" bestFit="1" customWidth="1"/>
    <col min="10584" max="10584" width="11.7109375" bestFit="1" customWidth="1"/>
    <col min="10585" max="10585" width="9.7109375" customWidth="1"/>
    <col min="10586" max="10586" width="9.140625" customWidth="1"/>
    <col min="10587" max="10587" width="13.85546875" bestFit="1" customWidth="1"/>
    <col min="10591" max="10591" width="3" customWidth="1"/>
    <col min="10592" max="10592" width="7" customWidth="1"/>
    <col min="10593" max="10593" width="38.5703125" customWidth="1"/>
    <col min="10594" max="10596" width="11.28515625" customWidth="1"/>
    <col min="10597" max="10597" width="11.85546875" customWidth="1"/>
    <col min="10598" max="10598" width="12.85546875" bestFit="1" customWidth="1"/>
    <col min="10599" max="10599" width="13.5703125" bestFit="1" customWidth="1"/>
    <col min="10600" max="10600" width="11.7109375" bestFit="1" customWidth="1"/>
    <col min="10601" max="10601" width="9.7109375" customWidth="1"/>
    <col min="10602" max="10602" width="9.140625" customWidth="1"/>
    <col min="10603" max="10603" width="13.85546875" bestFit="1" customWidth="1"/>
    <col min="10607" max="10607" width="3" customWidth="1"/>
    <col min="10608" max="10608" width="7" customWidth="1"/>
    <col min="10609" max="10609" width="38.5703125" customWidth="1"/>
    <col min="10610" max="10612" width="11.28515625" customWidth="1"/>
    <col min="10613" max="10613" width="11.85546875" customWidth="1"/>
    <col min="10614" max="10614" width="12.85546875" bestFit="1" customWidth="1"/>
    <col min="10615" max="10615" width="13.5703125" bestFit="1" customWidth="1"/>
    <col min="10616" max="10616" width="11.7109375" bestFit="1" customWidth="1"/>
    <col min="10617" max="10617" width="9.7109375" customWidth="1"/>
    <col min="10618" max="10618" width="9.140625" customWidth="1"/>
    <col min="10619" max="10619" width="13.85546875" bestFit="1" customWidth="1"/>
    <col min="10623" max="10623" width="3" customWidth="1"/>
    <col min="10624" max="10624" width="7" customWidth="1"/>
    <col min="10625" max="10625" width="38.5703125" customWidth="1"/>
    <col min="10626" max="10628" width="11.28515625" customWidth="1"/>
    <col min="10629" max="10629" width="11.85546875" customWidth="1"/>
    <col min="10630" max="10630" width="12.85546875" bestFit="1" customWidth="1"/>
    <col min="10631" max="10631" width="13.5703125" bestFit="1" customWidth="1"/>
    <col min="10632" max="10632" width="11.7109375" bestFit="1" customWidth="1"/>
    <col min="10633" max="10633" width="9.7109375" customWidth="1"/>
    <col min="10634" max="10634" width="9.140625" customWidth="1"/>
    <col min="10635" max="10635" width="13.85546875" bestFit="1" customWidth="1"/>
    <col min="10639" max="10639" width="3" customWidth="1"/>
    <col min="10640" max="10640" width="7" customWidth="1"/>
    <col min="10641" max="10641" width="38.5703125" customWidth="1"/>
    <col min="10642" max="10644" width="11.28515625" customWidth="1"/>
    <col min="10645" max="10645" width="11.85546875" customWidth="1"/>
    <col min="10646" max="10646" width="12.85546875" bestFit="1" customWidth="1"/>
    <col min="10647" max="10647" width="13.5703125" bestFit="1" customWidth="1"/>
    <col min="10648" max="10648" width="11.7109375" bestFit="1" customWidth="1"/>
    <col min="10649" max="10649" width="9.7109375" customWidth="1"/>
    <col min="10650" max="10650" width="9.140625" customWidth="1"/>
    <col min="10651" max="10651" width="13.85546875" bestFit="1" customWidth="1"/>
    <col min="10655" max="10655" width="3" customWidth="1"/>
    <col min="10656" max="10656" width="7" customWidth="1"/>
    <col min="10657" max="10657" width="38.5703125" customWidth="1"/>
    <col min="10658" max="10660" width="11.28515625" customWidth="1"/>
    <col min="10661" max="10661" width="11.85546875" customWidth="1"/>
    <col min="10662" max="10662" width="12.85546875" bestFit="1" customWidth="1"/>
    <col min="10663" max="10663" width="13.5703125" bestFit="1" customWidth="1"/>
    <col min="10664" max="10664" width="11.7109375" bestFit="1" customWidth="1"/>
    <col min="10665" max="10665" width="9.7109375" customWidth="1"/>
    <col min="10666" max="10666" width="9.140625" customWidth="1"/>
    <col min="10667" max="10667" width="13.85546875" bestFit="1" customWidth="1"/>
    <col min="10671" max="10671" width="3" customWidth="1"/>
    <col min="10672" max="10672" width="7" customWidth="1"/>
    <col min="10673" max="10673" width="38.5703125" customWidth="1"/>
    <col min="10674" max="10676" width="11.28515625" customWidth="1"/>
    <col min="10677" max="10677" width="11.85546875" customWidth="1"/>
    <col min="10678" max="10678" width="12.85546875" bestFit="1" customWidth="1"/>
    <col min="10679" max="10679" width="13.5703125" bestFit="1" customWidth="1"/>
    <col min="10680" max="10680" width="11.7109375" bestFit="1" customWidth="1"/>
    <col min="10681" max="10681" width="9.7109375" customWidth="1"/>
    <col min="10682" max="10682" width="9.140625" customWidth="1"/>
    <col min="10683" max="10683" width="13.85546875" bestFit="1" customWidth="1"/>
    <col min="10687" max="10687" width="3" customWidth="1"/>
    <col min="10688" max="10688" width="7" customWidth="1"/>
    <col min="10689" max="10689" width="38.5703125" customWidth="1"/>
    <col min="10690" max="10692" width="11.28515625" customWidth="1"/>
    <col min="10693" max="10693" width="11.85546875" customWidth="1"/>
    <col min="10694" max="10694" width="12.85546875" bestFit="1" customWidth="1"/>
    <col min="10695" max="10695" width="13.5703125" bestFit="1" customWidth="1"/>
    <col min="10696" max="10696" width="11.7109375" bestFit="1" customWidth="1"/>
    <col min="10697" max="10697" width="9.7109375" customWidth="1"/>
    <col min="10698" max="10698" width="9.140625" customWidth="1"/>
    <col min="10699" max="10699" width="13.85546875" bestFit="1" customWidth="1"/>
    <col min="10703" max="10703" width="3" customWidth="1"/>
    <col min="10704" max="10704" width="7" customWidth="1"/>
    <col min="10705" max="10705" width="38.5703125" customWidth="1"/>
    <col min="10706" max="10708" width="11.28515625" customWidth="1"/>
    <col min="10709" max="10709" width="11.85546875" customWidth="1"/>
    <col min="10710" max="10710" width="12.85546875" bestFit="1" customWidth="1"/>
    <col min="10711" max="10711" width="13.5703125" bestFit="1" customWidth="1"/>
    <col min="10712" max="10712" width="11.7109375" bestFit="1" customWidth="1"/>
    <col min="10713" max="10713" width="9.7109375" customWidth="1"/>
    <col min="10714" max="10714" width="9.140625" customWidth="1"/>
    <col min="10715" max="10715" width="13.85546875" bestFit="1" customWidth="1"/>
    <col min="10719" max="10719" width="3" customWidth="1"/>
    <col min="10720" max="10720" width="7" customWidth="1"/>
    <col min="10721" max="10721" width="38.5703125" customWidth="1"/>
    <col min="10722" max="10724" width="11.28515625" customWidth="1"/>
    <col min="10725" max="10725" width="11.85546875" customWidth="1"/>
    <col min="10726" max="10726" width="12.85546875" bestFit="1" customWidth="1"/>
    <col min="10727" max="10727" width="13.5703125" bestFit="1" customWidth="1"/>
    <col min="10728" max="10728" width="11.7109375" bestFit="1" customWidth="1"/>
    <col min="10729" max="10729" width="9.7109375" customWidth="1"/>
    <col min="10730" max="10730" width="9.140625" customWidth="1"/>
    <col min="10731" max="10731" width="13.85546875" bestFit="1" customWidth="1"/>
    <col min="10735" max="10735" width="3" customWidth="1"/>
    <col min="10736" max="10736" width="7" customWidth="1"/>
    <col min="10737" max="10737" width="38.5703125" customWidth="1"/>
    <col min="10738" max="10740" width="11.28515625" customWidth="1"/>
    <col min="10741" max="10741" width="11.85546875" customWidth="1"/>
    <col min="10742" max="10742" width="12.85546875" bestFit="1" customWidth="1"/>
    <col min="10743" max="10743" width="13.5703125" bestFit="1" customWidth="1"/>
    <col min="10744" max="10744" width="11.7109375" bestFit="1" customWidth="1"/>
    <col min="10745" max="10745" width="9.7109375" customWidth="1"/>
    <col min="10746" max="10746" width="9.140625" customWidth="1"/>
    <col min="10747" max="10747" width="13.85546875" bestFit="1" customWidth="1"/>
    <col min="10751" max="10751" width="3" customWidth="1"/>
    <col min="10752" max="10752" width="7" customWidth="1"/>
    <col min="10753" max="10753" width="38.5703125" customWidth="1"/>
    <col min="10754" max="10756" width="11.28515625" customWidth="1"/>
    <col min="10757" max="10757" width="11.85546875" customWidth="1"/>
    <col min="10758" max="10758" width="12.85546875" bestFit="1" customWidth="1"/>
    <col min="10759" max="10759" width="13.5703125" bestFit="1" customWidth="1"/>
    <col min="10760" max="10760" width="11.7109375" bestFit="1" customWidth="1"/>
    <col min="10761" max="10761" width="9.7109375" customWidth="1"/>
    <col min="10762" max="10762" width="9.140625" customWidth="1"/>
    <col min="10763" max="10763" width="13.85546875" bestFit="1" customWidth="1"/>
    <col min="10767" max="10767" width="3" customWidth="1"/>
    <col min="10768" max="10768" width="7" customWidth="1"/>
    <col min="10769" max="10769" width="38.5703125" customWidth="1"/>
    <col min="10770" max="10772" width="11.28515625" customWidth="1"/>
    <col min="10773" max="10773" width="11.85546875" customWidth="1"/>
    <col min="10774" max="10774" width="12.85546875" bestFit="1" customWidth="1"/>
    <col min="10775" max="10775" width="13.5703125" bestFit="1" customWidth="1"/>
    <col min="10776" max="10776" width="11.7109375" bestFit="1" customWidth="1"/>
    <col min="10777" max="10777" width="9.7109375" customWidth="1"/>
    <col min="10778" max="10778" width="9.140625" customWidth="1"/>
    <col min="10779" max="10779" width="13.85546875" bestFit="1" customWidth="1"/>
    <col min="10783" max="10783" width="3" customWidth="1"/>
    <col min="10784" max="10784" width="7" customWidth="1"/>
    <col min="10785" max="10785" width="38.5703125" customWidth="1"/>
    <col min="10786" max="10788" width="11.28515625" customWidth="1"/>
    <col min="10789" max="10789" width="11.85546875" customWidth="1"/>
    <col min="10790" max="10790" width="12.85546875" bestFit="1" customWidth="1"/>
    <col min="10791" max="10791" width="13.5703125" bestFit="1" customWidth="1"/>
    <col min="10792" max="10792" width="11.7109375" bestFit="1" customWidth="1"/>
    <col min="10793" max="10793" width="9.7109375" customWidth="1"/>
    <col min="10794" max="10794" width="9.140625" customWidth="1"/>
    <col min="10795" max="10795" width="13.85546875" bestFit="1" customWidth="1"/>
    <col min="10799" max="10799" width="3" customWidth="1"/>
    <col min="10800" max="10800" width="7" customWidth="1"/>
    <col min="10801" max="10801" width="38.5703125" customWidth="1"/>
    <col min="10802" max="10804" width="11.28515625" customWidth="1"/>
    <col min="10805" max="10805" width="11.85546875" customWidth="1"/>
    <col min="10806" max="10806" width="12.85546875" bestFit="1" customWidth="1"/>
    <col min="10807" max="10807" width="13.5703125" bestFit="1" customWidth="1"/>
    <col min="10808" max="10808" width="11.7109375" bestFit="1" customWidth="1"/>
    <col min="10809" max="10809" width="9.7109375" customWidth="1"/>
    <col min="10810" max="10810" width="9.140625" customWidth="1"/>
    <col min="10811" max="10811" width="13.85546875" bestFit="1" customWidth="1"/>
    <col min="10815" max="10815" width="3" customWidth="1"/>
    <col min="10816" max="10816" width="7" customWidth="1"/>
    <col min="10817" max="10817" width="38.5703125" customWidth="1"/>
    <col min="10818" max="10820" width="11.28515625" customWidth="1"/>
    <col min="10821" max="10821" width="11.85546875" customWidth="1"/>
    <col min="10822" max="10822" width="12.85546875" bestFit="1" customWidth="1"/>
    <col min="10823" max="10823" width="13.5703125" bestFit="1" customWidth="1"/>
    <col min="10824" max="10824" width="11.7109375" bestFit="1" customWidth="1"/>
    <col min="10825" max="10825" width="9.7109375" customWidth="1"/>
    <col min="10826" max="10826" width="9.140625" customWidth="1"/>
    <col min="10827" max="10827" width="13.85546875" bestFit="1" customWidth="1"/>
    <col min="10831" max="10831" width="3" customWidth="1"/>
    <col min="10832" max="10832" width="7" customWidth="1"/>
    <col min="10833" max="10833" width="38.5703125" customWidth="1"/>
    <col min="10834" max="10836" width="11.28515625" customWidth="1"/>
    <col min="10837" max="10837" width="11.85546875" customWidth="1"/>
    <col min="10838" max="10838" width="12.85546875" bestFit="1" customWidth="1"/>
    <col min="10839" max="10839" width="13.5703125" bestFit="1" customWidth="1"/>
    <col min="10840" max="10840" width="11.7109375" bestFit="1" customWidth="1"/>
    <col min="10841" max="10841" width="9.7109375" customWidth="1"/>
    <col min="10842" max="10842" width="9.140625" customWidth="1"/>
    <col min="10843" max="10843" width="13.85546875" bestFit="1" customWidth="1"/>
    <col min="10847" max="10847" width="3" customWidth="1"/>
    <col min="10848" max="10848" width="7" customWidth="1"/>
    <col min="10849" max="10849" width="38.5703125" customWidth="1"/>
    <col min="10850" max="10852" width="11.28515625" customWidth="1"/>
    <col min="10853" max="10853" width="11.85546875" customWidth="1"/>
    <col min="10854" max="10854" width="12.85546875" bestFit="1" customWidth="1"/>
    <col min="10855" max="10855" width="13.5703125" bestFit="1" customWidth="1"/>
    <col min="10856" max="10856" width="11.7109375" bestFit="1" customWidth="1"/>
    <col min="10857" max="10857" width="9.7109375" customWidth="1"/>
    <col min="10858" max="10858" width="9.140625" customWidth="1"/>
    <col min="10859" max="10859" width="13.85546875" bestFit="1" customWidth="1"/>
    <col min="10863" max="10863" width="3" customWidth="1"/>
    <col min="10864" max="10864" width="7" customWidth="1"/>
    <col min="10865" max="10865" width="38.5703125" customWidth="1"/>
    <col min="10866" max="10868" width="11.28515625" customWidth="1"/>
    <col min="10869" max="10869" width="11.85546875" customWidth="1"/>
    <col min="10870" max="10870" width="12.85546875" bestFit="1" customWidth="1"/>
    <col min="10871" max="10871" width="13.5703125" bestFit="1" customWidth="1"/>
    <col min="10872" max="10872" width="11.7109375" bestFit="1" customWidth="1"/>
    <col min="10873" max="10873" width="9.7109375" customWidth="1"/>
    <col min="10874" max="10874" width="9.140625" customWidth="1"/>
    <col min="10875" max="10875" width="13.85546875" bestFit="1" customWidth="1"/>
    <col min="10879" max="10879" width="3" customWidth="1"/>
    <col min="10880" max="10880" width="7" customWidth="1"/>
    <col min="10881" max="10881" width="38.5703125" customWidth="1"/>
    <col min="10882" max="10884" width="11.28515625" customWidth="1"/>
    <col min="10885" max="10885" width="11.85546875" customWidth="1"/>
    <col min="10886" max="10886" width="12.85546875" bestFit="1" customWidth="1"/>
    <col min="10887" max="10887" width="13.5703125" bestFit="1" customWidth="1"/>
    <col min="10888" max="10888" width="11.7109375" bestFit="1" customWidth="1"/>
    <col min="10889" max="10889" width="9.7109375" customWidth="1"/>
    <col min="10890" max="10890" width="9.140625" customWidth="1"/>
    <col min="10891" max="10891" width="13.85546875" bestFit="1" customWidth="1"/>
    <col min="10895" max="10895" width="3" customWidth="1"/>
    <col min="10896" max="10896" width="7" customWidth="1"/>
    <col min="10897" max="10897" width="38.5703125" customWidth="1"/>
    <col min="10898" max="10900" width="11.28515625" customWidth="1"/>
    <col min="10901" max="10901" width="11.85546875" customWidth="1"/>
    <col min="10902" max="10902" width="12.85546875" bestFit="1" customWidth="1"/>
    <col min="10903" max="10903" width="13.5703125" bestFit="1" customWidth="1"/>
    <col min="10904" max="10904" width="11.7109375" bestFit="1" customWidth="1"/>
    <col min="10905" max="10905" width="9.7109375" customWidth="1"/>
    <col min="10906" max="10906" width="9.140625" customWidth="1"/>
    <col min="10907" max="10907" width="13.85546875" bestFit="1" customWidth="1"/>
    <col min="10911" max="10911" width="3" customWidth="1"/>
    <col min="10912" max="10912" width="7" customWidth="1"/>
    <col min="10913" max="10913" width="38.5703125" customWidth="1"/>
    <col min="10914" max="10916" width="11.28515625" customWidth="1"/>
    <col min="10917" max="10917" width="11.85546875" customWidth="1"/>
    <col min="10918" max="10918" width="12.85546875" bestFit="1" customWidth="1"/>
    <col min="10919" max="10919" width="13.5703125" bestFit="1" customWidth="1"/>
    <col min="10920" max="10920" width="11.7109375" bestFit="1" customWidth="1"/>
    <col min="10921" max="10921" width="9.7109375" customWidth="1"/>
    <col min="10922" max="10922" width="9.140625" customWidth="1"/>
    <col min="10923" max="10923" width="13.85546875" bestFit="1" customWidth="1"/>
    <col min="10927" max="10927" width="3" customWidth="1"/>
    <col min="10928" max="10928" width="7" customWidth="1"/>
    <col min="10929" max="10929" width="38.5703125" customWidth="1"/>
    <col min="10930" max="10932" width="11.28515625" customWidth="1"/>
    <col min="10933" max="10933" width="11.85546875" customWidth="1"/>
    <col min="10934" max="10934" width="12.85546875" bestFit="1" customWidth="1"/>
    <col min="10935" max="10935" width="13.5703125" bestFit="1" customWidth="1"/>
    <col min="10936" max="10936" width="11.7109375" bestFit="1" customWidth="1"/>
    <col min="10937" max="10937" width="9.7109375" customWidth="1"/>
    <col min="10938" max="10938" width="9.140625" customWidth="1"/>
    <col min="10939" max="10939" width="13.85546875" bestFit="1" customWidth="1"/>
    <col min="10943" max="10943" width="3" customWidth="1"/>
    <col min="10944" max="10944" width="7" customWidth="1"/>
    <col min="10945" max="10945" width="38.5703125" customWidth="1"/>
    <col min="10946" max="10948" width="11.28515625" customWidth="1"/>
    <col min="10949" max="10949" width="11.85546875" customWidth="1"/>
    <col min="10950" max="10950" width="12.85546875" bestFit="1" customWidth="1"/>
    <col min="10951" max="10951" width="13.5703125" bestFit="1" customWidth="1"/>
    <col min="10952" max="10952" width="11.7109375" bestFit="1" customWidth="1"/>
    <col min="10953" max="10953" width="9.7109375" customWidth="1"/>
    <col min="10954" max="10954" width="9.140625" customWidth="1"/>
    <col min="10955" max="10955" width="13.85546875" bestFit="1" customWidth="1"/>
    <col min="10959" max="10959" width="3" customWidth="1"/>
    <col min="10960" max="10960" width="7" customWidth="1"/>
    <col min="10961" max="10961" width="38.5703125" customWidth="1"/>
    <col min="10962" max="10964" width="11.28515625" customWidth="1"/>
    <col min="10965" max="10965" width="11.85546875" customWidth="1"/>
    <col min="10966" max="10966" width="12.85546875" bestFit="1" customWidth="1"/>
    <col min="10967" max="10967" width="13.5703125" bestFit="1" customWidth="1"/>
    <col min="10968" max="10968" width="11.7109375" bestFit="1" customWidth="1"/>
    <col min="10969" max="10969" width="9.7109375" customWidth="1"/>
    <col min="10970" max="10970" width="9.140625" customWidth="1"/>
    <col min="10971" max="10971" width="13.85546875" bestFit="1" customWidth="1"/>
    <col min="10975" max="10975" width="3" customWidth="1"/>
    <col min="10976" max="10976" width="7" customWidth="1"/>
    <col min="10977" max="10977" width="38.5703125" customWidth="1"/>
    <col min="10978" max="10980" width="11.28515625" customWidth="1"/>
    <col min="10981" max="10981" width="11.85546875" customWidth="1"/>
    <col min="10982" max="10982" width="12.85546875" bestFit="1" customWidth="1"/>
    <col min="10983" max="10983" width="13.5703125" bestFit="1" customWidth="1"/>
    <col min="10984" max="10984" width="11.7109375" bestFit="1" customWidth="1"/>
    <col min="10985" max="10985" width="9.7109375" customWidth="1"/>
    <col min="10986" max="10986" width="9.140625" customWidth="1"/>
    <col min="10987" max="10987" width="13.85546875" bestFit="1" customWidth="1"/>
    <col min="10991" max="10991" width="3" customWidth="1"/>
    <col min="10992" max="10992" width="7" customWidth="1"/>
    <col min="10993" max="10993" width="38.5703125" customWidth="1"/>
    <col min="10994" max="10996" width="11.28515625" customWidth="1"/>
    <col min="10997" max="10997" width="11.85546875" customWidth="1"/>
    <col min="10998" max="10998" width="12.85546875" bestFit="1" customWidth="1"/>
    <col min="10999" max="10999" width="13.5703125" bestFit="1" customWidth="1"/>
    <col min="11000" max="11000" width="11.7109375" bestFit="1" customWidth="1"/>
    <col min="11001" max="11001" width="9.7109375" customWidth="1"/>
    <col min="11002" max="11002" width="9.140625" customWidth="1"/>
    <col min="11003" max="11003" width="13.85546875" bestFit="1" customWidth="1"/>
    <col min="11007" max="11007" width="3" customWidth="1"/>
    <col min="11008" max="11008" width="7" customWidth="1"/>
    <col min="11009" max="11009" width="38.5703125" customWidth="1"/>
    <col min="11010" max="11012" width="11.28515625" customWidth="1"/>
    <col min="11013" max="11013" width="11.85546875" customWidth="1"/>
    <col min="11014" max="11014" width="12.85546875" bestFit="1" customWidth="1"/>
    <col min="11015" max="11015" width="13.5703125" bestFit="1" customWidth="1"/>
    <col min="11016" max="11016" width="11.7109375" bestFit="1" customWidth="1"/>
    <col min="11017" max="11017" width="9.7109375" customWidth="1"/>
    <col min="11018" max="11018" width="9.140625" customWidth="1"/>
    <col min="11019" max="11019" width="13.85546875" bestFit="1" customWidth="1"/>
    <col min="11023" max="11023" width="3" customWidth="1"/>
    <col min="11024" max="11024" width="7" customWidth="1"/>
    <col min="11025" max="11025" width="38.5703125" customWidth="1"/>
    <col min="11026" max="11028" width="11.28515625" customWidth="1"/>
    <col min="11029" max="11029" width="11.85546875" customWidth="1"/>
    <col min="11030" max="11030" width="12.85546875" bestFit="1" customWidth="1"/>
    <col min="11031" max="11031" width="13.5703125" bestFit="1" customWidth="1"/>
    <col min="11032" max="11032" width="11.7109375" bestFit="1" customWidth="1"/>
    <col min="11033" max="11033" width="9.7109375" customWidth="1"/>
    <col min="11034" max="11034" width="9.140625" customWidth="1"/>
    <col min="11035" max="11035" width="13.85546875" bestFit="1" customWidth="1"/>
    <col min="11039" max="11039" width="3" customWidth="1"/>
    <col min="11040" max="11040" width="7" customWidth="1"/>
    <col min="11041" max="11041" width="38.5703125" customWidth="1"/>
    <col min="11042" max="11044" width="11.28515625" customWidth="1"/>
    <col min="11045" max="11045" width="11.85546875" customWidth="1"/>
    <col min="11046" max="11046" width="12.85546875" bestFit="1" customWidth="1"/>
    <col min="11047" max="11047" width="13.5703125" bestFit="1" customWidth="1"/>
    <col min="11048" max="11048" width="11.7109375" bestFit="1" customWidth="1"/>
    <col min="11049" max="11049" width="9.7109375" customWidth="1"/>
    <col min="11050" max="11050" width="9.140625" customWidth="1"/>
    <col min="11051" max="11051" width="13.85546875" bestFit="1" customWidth="1"/>
    <col min="11055" max="11055" width="3" customWidth="1"/>
    <col min="11056" max="11056" width="7" customWidth="1"/>
    <col min="11057" max="11057" width="38.5703125" customWidth="1"/>
    <col min="11058" max="11060" width="11.28515625" customWidth="1"/>
    <col min="11061" max="11061" width="11.85546875" customWidth="1"/>
    <col min="11062" max="11062" width="12.85546875" bestFit="1" customWidth="1"/>
    <col min="11063" max="11063" width="13.5703125" bestFit="1" customWidth="1"/>
    <col min="11064" max="11064" width="11.7109375" bestFit="1" customWidth="1"/>
    <col min="11065" max="11065" width="9.7109375" customWidth="1"/>
    <col min="11066" max="11066" width="9.140625" customWidth="1"/>
    <col min="11067" max="11067" width="13.85546875" bestFit="1" customWidth="1"/>
    <col min="11071" max="11071" width="3" customWidth="1"/>
    <col min="11072" max="11072" width="7" customWidth="1"/>
    <col min="11073" max="11073" width="38.5703125" customWidth="1"/>
    <col min="11074" max="11076" width="11.28515625" customWidth="1"/>
    <col min="11077" max="11077" width="11.85546875" customWidth="1"/>
    <col min="11078" max="11078" width="12.85546875" bestFit="1" customWidth="1"/>
    <col min="11079" max="11079" width="13.5703125" bestFit="1" customWidth="1"/>
    <col min="11080" max="11080" width="11.7109375" bestFit="1" customWidth="1"/>
    <col min="11081" max="11081" width="9.7109375" customWidth="1"/>
    <col min="11082" max="11082" width="9.140625" customWidth="1"/>
    <col min="11083" max="11083" width="13.85546875" bestFit="1" customWidth="1"/>
    <col min="11087" max="11087" width="3" customWidth="1"/>
    <col min="11088" max="11088" width="7" customWidth="1"/>
    <col min="11089" max="11089" width="38.5703125" customWidth="1"/>
    <col min="11090" max="11092" width="11.28515625" customWidth="1"/>
    <col min="11093" max="11093" width="11.85546875" customWidth="1"/>
    <col min="11094" max="11094" width="12.85546875" bestFit="1" customWidth="1"/>
    <col min="11095" max="11095" width="13.5703125" bestFit="1" customWidth="1"/>
    <col min="11096" max="11096" width="11.7109375" bestFit="1" customWidth="1"/>
    <col min="11097" max="11097" width="9.7109375" customWidth="1"/>
    <col min="11098" max="11098" width="9.140625" customWidth="1"/>
    <col min="11099" max="11099" width="13.85546875" bestFit="1" customWidth="1"/>
    <col min="11103" max="11103" width="3" customWidth="1"/>
    <col min="11104" max="11104" width="7" customWidth="1"/>
    <col min="11105" max="11105" width="38.5703125" customWidth="1"/>
    <col min="11106" max="11108" width="11.28515625" customWidth="1"/>
    <col min="11109" max="11109" width="11.85546875" customWidth="1"/>
    <col min="11110" max="11110" width="12.85546875" bestFit="1" customWidth="1"/>
    <col min="11111" max="11111" width="13.5703125" bestFit="1" customWidth="1"/>
    <col min="11112" max="11112" width="11.7109375" bestFit="1" customWidth="1"/>
    <col min="11113" max="11113" width="9.7109375" customWidth="1"/>
    <col min="11114" max="11114" width="9.140625" customWidth="1"/>
    <col min="11115" max="11115" width="13.85546875" bestFit="1" customWidth="1"/>
    <col min="11119" max="11119" width="3" customWidth="1"/>
    <col min="11120" max="11120" width="7" customWidth="1"/>
    <col min="11121" max="11121" width="38.5703125" customWidth="1"/>
    <col min="11122" max="11124" width="11.28515625" customWidth="1"/>
    <col min="11125" max="11125" width="11.85546875" customWidth="1"/>
    <col min="11126" max="11126" width="12.85546875" bestFit="1" customWidth="1"/>
    <col min="11127" max="11127" width="13.5703125" bestFit="1" customWidth="1"/>
    <col min="11128" max="11128" width="11.7109375" bestFit="1" customWidth="1"/>
    <col min="11129" max="11129" width="9.7109375" customWidth="1"/>
    <col min="11130" max="11130" width="9.140625" customWidth="1"/>
    <col min="11131" max="11131" width="13.85546875" bestFit="1" customWidth="1"/>
    <col min="11135" max="11135" width="3" customWidth="1"/>
    <col min="11136" max="11136" width="7" customWidth="1"/>
    <col min="11137" max="11137" width="38.5703125" customWidth="1"/>
    <col min="11138" max="11140" width="11.28515625" customWidth="1"/>
    <col min="11141" max="11141" width="11.85546875" customWidth="1"/>
    <col min="11142" max="11142" width="12.85546875" bestFit="1" customWidth="1"/>
    <col min="11143" max="11143" width="13.5703125" bestFit="1" customWidth="1"/>
    <col min="11144" max="11144" width="11.7109375" bestFit="1" customWidth="1"/>
    <col min="11145" max="11145" width="9.7109375" customWidth="1"/>
    <col min="11146" max="11146" width="9.140625" customWidth="1"/>
    <col min="11147" max="11147" width="13.85546875" bestFit="1" customWidth="1"/>
    <col min="11151" max="11151" width="3" customWidth="1"/>
    <col min="11152" max="11152" width="7" customWidth="1"/>
    <col min="11153" max="11153" width="38.5703125" customWidth="1"/>
    <col min="11154" max="11156" width="11.28515625" customWidth="1"/>
    <col min="11157" max="11157" width="11.85546875" customWidth="1"/>
    <col min="11158" max="11158" width="12.85546875" bestFit="1" customWidth="1"/>
    <col min="11159" max="11159" width="13.5703125" bestFit="1" customWidth="1"/>
    <col min="11160" max="11160" width="11.7109375" bestFit="1" customWidth="1"/>
    <col min="11161" max="11161" width="9.7109375" customWidth="1"/>
    <col min="11162" max="11162" width="9.140625" customWidth="1"/>
    <col min="11163" max="11163" width="13.85546875" bestFit="1" customWidth="1"/>
    <col min="11167" max="11167" width="3" customWidth="1"/>
    <col min="11168" max="11168" width="7" customWidth="1"/>
    <col min="11169" max="11169" width="38.5703125" customWidth="1"/>
    <col min="11170" max="11172" width="11.28515625" customWidth="1"/>
    <col min="11173" max="11173" width="11.85546875" customWidth="1"/>
    <col min="11174" max="11174" width="12.85546875" bestFit="1" customWidth="1"/>
    <col min="11175" max="11175" width="13.5703125" bestFit="1" customWidth="1"/>
    <col min="11176" max="11176" width="11.7109375" bestFit="1" customWidth="1"/>
    <col min="11177" max="11177" width="9.7109375" customWidth="1"/>
    <col min="11178" max="11178" width="9.140625" customWidth="1"/>
    <col min="11179" max="11179" width="13.85546875" bestFit="1" customWidth="1"/>
    <col min="11183" max="11183" width="3" customWidth="1"/>
    <col min="11184" max="11184" width="7" customWidth="1"/>
    <col min="11185" max="11185" width="38.5703125" customWidth="1"/>
    <col min="11186" max="11188" width="11.28515625" customWidth="1"/>
    <col min="11189" max="11189" width="11.85546875" customWidth="1"/>
    <col min="11190" max="11190" width="12.85546875" bestFit="1" customWidth="1"/>
    <col min="11191" max="11191" width="13.5703125" bestFit="1" customWidth="1"/>
    <col min="11192" max="11192" width="11.7109375" bestFit="1" customWidth="1"/>
    <col min="11193" max="11193" width="9.7109375" customWidth="1"/>
    <col min="11194" max="11194" width="9.140625" customWidth="1"/>
    <col min="11195" max="11195" width="13.85546875" bestFit="1" customWidth="1"/>
    <col min="11199" max="11199" width="3" customWidth="1"/>
    <col min="11200" max="11200" width="7" customWidth="1"/>
    <col min="11201" max="11201" width="38.5703125" customWidth="1"/>
    <col min="11202" max="11204" width="11.28515625" customWidth="1"/>
    <col min="11205" max="11205" width="11.85546875" customWidth="1"/>
    <col min="11206" max="11206" width="12.85546875" bestFit="1" customWidth="1"/>
    <col min="11207" max="11207" width="13.5703125" bestFit="1" customWidth="1"/>
    <col min="11208" max="11208" width="11.7109375" bestFit="1" customWidth="1"/>
    <col min="11209" max="11209" width="9.7109375" customWidth="1"/>
    <col min="11210" max="11210" width="9.140625" customWidth="1"/>
    <col min="11211" max="11211" width="13.85546875" bestFit="1" customWidth="1"/>
    <col min="11215" max="11215" width="3" customWidth="1"/>
    <col min="11216" max="11216" width="7" customWidth="1"/>
    <col min="11217" max="11217" width="38.5703125" customWidth="1"/>
    <col min="11218" max="11220" width="11.28515625" customWidth="1"/>
    <col min="11221" max="11221" width="11.85546875" customWidth="1"/>
    <col min="11222" max="11222" width="12.85546875" bestFit="1" customWidth="1"/>
    <col min="11223" max="11223" width="13.5703125" bestFit="1" customWidth="1"/>
    <col min="11224" max="11224" width="11.7109375" bestFit="1" customWidth="1"/>
    <col min="11225" max="11225" width="9.7109375" customWidth="1"/>
    <col min="11226" max="11226" width="9.140625" customWidth="1"/>
    <col min="11227" max="11227" width="13.85546875" bestFit="1" customWidth="1"/>
    <col min="11231" max="11231" width="3" customWidth="1"/>
    <col min="11232" max="11232" width="7" customWidth="1"/>
    <col min="11233" max="11233" width="38.5703125" customWidth="1"/>
    <col min="11234" max="11236" width="11.28515625" customWidth="1"/>
    <col min="11237" max="11237" width="11.85546875" customWidth="1"/>
    <col min="11238" max="11238" width="12.85546875" bestFit="1" customWidth="1"/>
    <col min="11239" max="11239" width="13.5703125" bestFit="1" customWidth="1"/>
    <col min="11240" max="11240" width="11.7109375" bestFit="1" customWidth="1"/>
    <col min="11241" max="11241" width="9.7109375" customWidth="1"/>
    <col min="11242" max="11242" width="9.140625" customWidth="1"/>
    <col min="11243" max="11243" width="13.85546875" bestFit="1" customWidth="1"/>
    <col min="11247" max="11247" width="3" customWidth="1"/>
    <col min="11248" max="11248" width="7" customWidth="1"/>
    <col min="11249" max="11249" width="38.5703125" customWidth="1"/>
    <col min="11250" max="11252" width="11.28515625" customWidth="1"/>
    <col min="11253" max="11253" width="11.85546875" customWidth="1"/>
    <col min="11254" max="11254" width="12.85546875" bestFit="1" customWidth="1"/>
    <col min="11255" max="11255" width="13.5703125" bestFit="1" customWidth="1"/>
    <col min="11256" max="11256" width="11.7109375" bestFit="1" customWidth="1"/>
    <col min="11257" max="11257" width="9.7109375" customWidth="1"/>
    <col min="11258" max="11258" width="9.140625" customWidth="1"/>
    <col min="11259" max="11259" width="13.85546875" bestFit="1" customWidth="1"/>
    <col min="11263" max="11263" width="3" customWidth="1"/>
    <col min="11264" max="11264" width="7" customWidth="1"/>
    <col min="11265" max="11265" width="38.5703125" customWidth="1"/>
    <col min="11266" max="11268" width="11.28515625" customWidth="1"/>
    <col min="11269" max="11269" width="11.85546875" customWidth="1"/>
    <col min="11270" max="11270" width="12.85546875" bestFit="1" customWidth="1"/>
    <col min="11271" max="11271" width="13.5703125" bestFit="1" customWidth="1"/>
    <col min="11272" max="11272" width="11.7109375" bestFit="1" customWidth="1"/>
    <col min="11273" max="11273" width="9.7109375" customWidth="1"/>
    <col min="11274" max="11274" width="9.140625" customWidth="1"/>
    <col min="11275" max="11275" width="13.85546875" bestFit="1" customWidth="1"/>
    <col min="11279" max="11279" width="3" customWidth="1"/>
    <col min="11280" max="11280" width="7" customWidth="1"/>
    <col min="11281" max="11281" width="38.5703125" customWidth="1"/>
    <col min="11282" max="11284" width="11.28515625" customWidth="1"/>
    <col min="11285" max="11285" width="11.85546875" customWidth="1"/>
    <col min="11286" max="11286" width="12.85546875" bestFit="1" customWidth="1"/>
    <col min="11287" max="11287" width="13.5703125" bestFit="1" customWidth="1"/>
    <col min="11288" max="11288" width="11.7109375" bestFit="1" customWidth="1"/>
    <col min="11289" max="11289" width="9.7109375" customWidth="1"/>
    <col min="11290" max="11290" width="9.140625" customWidth="1"/>
    <col min="11291" max="11291" width="13.85546875" bestFit="1" customWidth="1"/>
    <col min="11295" max="11295" width="3" customWidth="1"/>
    <col min="11296" max="11296" width="7" customWidth="1"/>
    <col min="11297" max="11297" width="38.5703125" customWidth="1"/>
    <col min="11298" max="11300" width="11.28515625" customWidth="1"/>
    <col min="11301" max="11301" width="11.85546875" customWidth="1"/>
    <col min="11302" max="11302" width="12.85546875" bestFit="1" customWidth="1"/>
    <col min="11303" max="11303" width="13.5703125" bestFit="1" customWidth="1"/>
    <col min="11304" max="11304" width="11.7109375" bestFit="1" customWidth="1"/>
    <col min="11305" max="11305" width="9.7109375" customWidth="1"/>
    <col min="11306" max="11306" width="9.140625" customWidth="1"/>
    <col min="11307" max="11307" width="13.85546875" bestFit="1" customWidth="1"/>
    <col min="11311" max="11311" width="3" customWidth="1"/>
    <col min="11312" max="11312" width="7" customWidth="1"/>
    <col min="11313" max="11313" width="38.5703125" customWidth="1"/>
    <col min="11314" max="11316" width="11.28515625" customWidth="1"/>
    <col min="11317" max="11317" width="11.85546875" customWidth="1"/>
    <col min="11318" max="11318" width="12.85546875" bestFit="1" customWidth="1"/>
    <col min="11319" max="11319" width="13.5703125" bestFit="1" customWidth="1"/>
    <col min="11320" max="11320" width="11.7109375" bestFit="1" customWidth="1"/>
    <col min="11321" max="11321" width="9.7109375" customWidth="1"/>
    <col min="11322" max="11322" width="9.140625" customWidth="1"/>
    <col min="11323" max="11323" width="13.85546875" bestFit="1" customWidth="1"/>
    <col min="11327" max="11327" width="3" customWidth="1"/>
    <col min="11328" max="11328" width="7" customWidth="1"/>
    <col min="11329" max="11329" width="38.5703125" customWidth="1"/>
    <col min="11330" max="11332" width="11.28515625" customWidth="1"/>
    <col min="11333" max="11333" width="11.85546875" customWidth="1"/>
    <col min="11334" max="11334" width="12.85546875" bestFit="1" customWidth="1"/>
    <col min="11335" max="11335" width="13.5703125" bestFit="1" customWidth="1"/>
    <col min="11336" max="11336" width="11.7109375" bestFit="1" customWidth="1"/>
    <col min="11337" max="11337" width="9.7109375" customWidth="1"/>
    <col min="11338" max="11338" width="9.140625" customWidth="1"/>
    <col min="11339" max="11339" width="13.85546875" bestFit="1" customWidth="1"/>
    <col min="11343" max="11343" width="3" customWidth="1"/>
    <col min="11344" max="11344" width="7" customWidth="1"/>
    <col min="11345" max="11345" width="38.5703125" customWidth="1"/>
    <col min="11346" max="11348" width="11.28515625" customWidth="1"/>
    <col min="11349" max="11349" width="11.85546875" customWidth="1"/>
    <col min="11350" max="11350" width="12.85546875" bestFit="1" customWidth="1"/>
    <col min="11351" max="11351" width="13.5703125" bestFit="1" customWidth="1"/>
    <col min="11352" max="11352" width="11.7109375" bestFit="1" customWidth="1"/>
    <col min="11353" max="11353" width="9.7109375" customWidth="1"/>
    <col min="11354" max="11354" width="9.140625" customWidth="1"/>
    <col min="11355" max="11355" width="13.85546875" bestFit="1" customWidth="1"/>
    <col min="11359" max="11359" width="3" customWidth="1"/>
    <col min="11360" max="11360" width="7" customWidth="1"/>
    <col min="11361" max="11361" width="38.5703125" customWidth="1"/>
    <col min="11362" max="11364" width="11.28515625" customWidth="1"/>
    <col min="11365" max="11365" width="11.85546875" customWidth="1"/>
    <col min="11366" max="11366" width="12.85546875" bestFit="1" customWidth="1"/>
    <col min="11367" max="11367" width="13.5703125" bestFit="1" customWidth="1"/>
    <col min="11368" max="11368" width="11.7109375" bestFit="1" customWidth="1"/>
    <col min="11369" max="11369" width="9.7109375" customWidth="1"/>
    <col min="11370" max="11370" width="9.140625" customWidth="1"/>
    <col min="11371" max="11371" width="13.85546875" bestFit="1" customWidth="1"/>
    <col min="11375" max="11375" width="3" customWidth="1"/>
    <col min="11376" max="11376" width="7" customWidth="1"/>
    <col min="11377" max="11377" width="38.5703125" customWidth="1"/>
    <col min="11378" max="11380" width="11.28515625" customWidth="1"/>
    <col min="11381" max="11381" width="11.85546875" customWidth="1"/>
    <col min="11382" max="11382" width="12.85546875" bestFit="1" customWidth="1"/>
    <col min="11383" max="11383" width="13.5703125" bestFit="1" customWidth="1"/>
    <col min="11384" max="11384" width="11.7109375" bestFit="1" customWidth="1"/>
    <col min="11385" max="11385" width="9.7109375" customWidth="1"/>
    <col min="11386" max="11386" width="9.140625" customWidth="1"/>
    <col min="11387" max="11387" width="13.85546875" bestFit="1" customWidth="1"/>
    <col min="11391" max="11391" width="3" customWidth="1"/>
    <col min="11392" max="11392" width="7" customWidth="1"/>
    <col min="11393" max="11393" width="38.5703125" customWidth="1"/>
    <col min="11394" max="11396" width="11.28515625" customWidth="1"/>
    <col min="11397" max="11397" width="11.85546875" customWidth="1"/>
    <col min="11398" max="11398" width="12.85546875" bestFit="1" customWidth="1"/>
    <col min="11399" max="11399" width="13.5703125" bestFit="1" customWidth="1"/>
    <col min="11400" max="11400" width="11.7109375" bestFit="1" customWidth="1"/>
    <col min="11401" max="11401" width="9.7109375" customWidth="1"/>
    <col min="11402" max="11402" width="9.140625" customWidth="1"/>
    <col min="11403" max="11403" width="13.85546875" bestFit="1" customWidth="1"/>
    <col min="11407" max="11407" width="3" customWidth="1"/>
    <col min="11408" max="11408" width="7" customWidth="1"/>
    <col min="11409" max="11409" width="38.5703125" customWidth="1"/>
    <col min="11410" max="11412" width="11.28515625" customWidth="1"/>
    <col min="11413" max="11413" width="11.85546875" customWidth="1"/>
    <col min="11414" max="11414" width="12.85546875" bestFit="1" customWidth="1"/>
    <col min="11415" max="11415" width="13.5703125" bestFit="1" customWidth="1"/>
    <col min="11416" max="11416" width="11.7109375" bestFit="1" customWidth="1"/>
    <col min="11417" max="11417" width="9.7109375" customWidth="1"/>
    <col min="11418" max="11418" width="9.140625" customWidth="1"/>
    <col min="11419" max="11419" width="13.85546875" bestFit="1" customWidth="1"/>
    <col min="11423" max="11423" width="3" customWidth="1"/>
    <col min="11424" max="11424" width="7" customWidth="1"/>
    <col min="11425" max="11425" width="38.5703125" customWidth="1"/>
    <col min="11426" max="11428" width="11.28515625" customWidth="1"/>
    <col min="11429" max="11429" width="11.85546875" customWidth="1"/>
    <col min="11430" max="11430" width="12.85546875" bestFit="1" customWidth="1"/>
    <col min="11431" max="11431" width="13.5703125" bestFit="1" customWidth="1"/>
    <col min="11432" max="11432" width="11.7109375" bestFit="1" customWidth="1"/>
    <col min="11433" max="11433" width="9.7109375" customWidth="1"/>
    <col min="11434" max="11434" width="9.140625" customWidth="1"/>
    <col min="11435" max="11435" width="13.85546875" bestFit="1" customWidth="1"/>
    <col min="11439" max="11439" width="3" customWidth="1"/>
    <col min="11440" max="11440" width="7" customWidth="1"/>
    <col min="11441" max="11441" width="38.5703125" customWidth="1"/>
    <col min="11442" max="11444" width="11.28515625" customWidth="1"/>
    <col min="11445" max="11445" width="11.85546875" customWidth="1"/>
    <col min="11446" max="11446" width="12.85546875" bestFit="1" customWidth="1"/>
    <col min="11447" max="11447" width="13.5703125" bestFit="1" customWidth="1"/>
    <col min="11448" max="11448" width="11.7109375" bestFit="1" customWidth="1"/>
    <col min="11449" max="11449" width="9.7109375" customWidth="1"/>
    <col min="11450" max="11450" width="9.140625" customWidth="1"/>
    <col min="11451" max="11451" width="13.85546875" bestFit="1" customWidth="1"/>
    <col min="11455" max="11455" width="3" customWidth="1"/>
    <col min="11456" max="11456" width="7" customWidth="1"/>
    <col min="11457" max="11457" width="38.5703125" customWidth="1"/>
    <col min="11458" max="11460" width="11.28515625" customWidth="1"/>
    <col min="11461" max="11461" width="11.85546875" customWidth="1"/>
    <col min="11462" max="11462" width="12.85546875" bestFit="1" customWidth="1"/>
    <col min="11463" max="11463" width="13.5703125" bestFit="1" customWidth="1"/>
    <col min="11464" max="11464" width="11.7109375" bestFit="1" customWidth="1"/>
    <col min="11465" max="11465" width="9.7109375" customWidth="1"/>
    <col min="11466" max="11466" width="9.140625" customWidth="1"/>
    <col min="11467" max="11467" width="13.85546875" bestFit="1" customWidth="1"/>
    <col min="11471" max="11471" width="3" customWidth="1"/>
    <col min="11472" max="11472" width="7" customWidth="1"/>
    <col min="11473" max="11473" width="38.5703125" customWidth="1"/>
    <col min="11474" max="11476" width="11.28515625" customWidth="1"/>
    <col min="11477" max="11477" width="11.85546875" customWidth="1"/>
    <col min="11478" max="11478" width="12.85546875" bestFit="1" customWidth="1"/>
    <col min="11479" max="11479" width="13.5703125" bestFit="1" customWidth="1"/>
    <col min="11480" max="11480" width="11.7109375" bestFit="1" customWidth="1"/>
    <col min="11481" max="11481" width="9.7109375" customWidth="1"/>
    <col min="11482" max="11482" width="9.140625" customWidth="1"/>
    <col min="11483" max="11483" width="13.85546875" bestFit="1" customWidth="1"/>
    <col min="11487" max="11487" width="3" customWidth="1"/>
    <col min="11488" max="11488" width="7" customWidth="1"/>
    <col min="11489" max="11489" width="38.5703125" customWidth="1"/>
    <col min="11490" max="11492" width="11.28515625" customWidth="1"/>
    <col min="11493" max="11493" width="11.85546875" customWidth="1"/>
    <col min="11494" max="11494" width="12.85546875" bestFit="1" customWidth="1"/>
    <col min="11495" max="11495" width="13.5703125" bestFit="1" customWidth="1"/>
    <col min="11496" max="11496" width="11.7109375" bestFit="1" customWidth="1"/>
    <col min="11497" max="11497" width="9.7109375" customWidth="1"/>
    <col min="11498" max="11498" width="9.140625" customWidth="1"/>
    <col min="11499" max="11499" width="13.85546875" bestFit="1" customWidth="1"/>
    <col min="11503" max="11503" width="3" customWidth="1"/>
    <col min="11504" max="11504" width="7" customWidth="1"/>
    <col min="11505" max="11505" width="38.5703125" customWidth="1"/>
    <col min="11506" max="11508" width="11.28515625" customWidth="1"/>
    <col min="11509" max="11509" width="11.85546875" customWidth="1"/>
    <col min="11510" max="11510" width="12.85546875" bestFit="1" customWidth="1"/>
    <col min="11511" max="11511" width="13.5703125" bestFit="1" customWidth="1"/>
    <col min="11512" max="11512" width="11.7109375" bestFit="1" customWidth="1"/>
    <col min="11513" max="11513" width="9.7109375" customWidth="1"/>
    <col min="11514" max="11514" width="9.140625" customWidth="1"/>
    <col min="11515" max="11515" width="13.85546875" bestFit="1" customWidth="1"/>
    <col min="11519" max="11519" width="3" customWidth="1"/>
    <col min="11520" max="11520" width="7" customWidth="1"/>
    <col min="11521" max="11521" width="38.5703125" customWidth="1"/>
    <col min="11522" max="11524" width="11.28515625" customWidth="1"/>
    <col min="11525" max="11525" width="11.85546875" customWidth="1"/>
    <col min="11526" max="11526" width="12.85546875" bestFit="1" customWidth="1"/>
    <col min="11527" max="11527" width="13.5703125" bestFit="1" customWidth="1"/>
    <col min="11528" max="11528" width="11.7109375" bestFit="1" customWidth="1"/>
    <col min="11529" max="11529" width="9.7109375" customWidth="1"/>
    <col min="11530" max="11530" width="9.140625" customWidth="1"/>
    <col min="11531" max="11531" width="13.85546875" bestFit="1" customWidth="1"/>
    <col min="11535" max="11535" width="3" customWidth="1"/>
    <col min="11536" max="11536" width="7" customWidth="1"/>
    <col min="11537" max="11537" width="38.5703125" customWidth="1"/>
    <col min="11538" max="11540" width="11.28515625" customWidth="1"/>
    <col min="11541" max="11541" width="11.85546875" customWidth="1"/>
    <col min="11542" max="11542" width="12.85546875" bestFit="1" customWidth="1"/>
    <col min="11543" max="11543" width="13.5703125" bestFit="1" customWidth="1"/>
    <col min="11544" max="11544" width="11.7109375" bestFit="1" customWidth="1"/>
    <col min="11545" max="11545" width="9.7109375" customWidth="1"/>
    <col min="11546" max="11546" width="9.140625" customWidth="1"/>
    <col min="11547" max="11547" width="13.85546875" bestFit="1" customWidth="1"/>
    <col min="11551" max="11551" width="3" customWidth="1"/>
    <col min="11552" max="11552" width="7" customWidth="1"/>
    <col min="11553" max="11553" width="38.5703125" customWidth="1"/>
    <col min="11554" max="11556" width="11.28515625" customWidth="1"/>
    <col min="11557" max="11557" width="11.85546875" customWidth="1"/>
    <col min="11558" max="11558" width="12.85546875" bestFit="1" customWidth="1"/>
    <col min="11559" max="11559" width="13.5703125" bestFit="1" customWidth="1"/>
    <col min="11560" max="11560" width="11.7109375" bestFit="1" customWidth="1"/>
    <col min="11561" max="11561" width="9.7109375" customWidth="1"/>
    <col min="11562" max="11562" width="9.140625" customWidth="1"/>
    <col min="11563" max="11563" width="13.85546875" bestFit="1" customWidth="1"/>
    <col min="11567" max="11567" width="3" customWidth="1"/>
    <col min="11568" max="11568" width="7" customWidth="1"/>
    <col min="11569" max="11569" width="38.5703125" customWidth="1"/>
    <col min="11570" max="11572" width="11.28515625" customWidth="1"/>
    <col min="11573" max="11573" width="11.85546875" customWidth="1"/>
    <col min="11574" max="11574" width="12.85546875" bestFit="1" customWidth="1"/>
    <col min="11575" max="11575" width="13.5703125" bestFit="1" customWidth="1"/>
    <col min="11576" max="11576" width="11.7109375" bestFit="1" customWidth="1"/>
    <col min="11577" max="11577" width="9.7109375" customWidth="1"/>
    <col min="11578" max="11578" width="9.140625" customWidth="1"/>
    <col min="11579" max="11579" width="13.85546875" bestFit="1" customWidth="1"/>
    <col min="11583" max="11583" width="3" customWidth="1"/>
    <col min="11584" max="11584" width="7" customWidth="1"/>
    <col min="11585" max="11585" width="38.5703125" customWidth="1"/>
    <col min="11586" max="11588" width="11.28515625" customWidth="1"/>
    <col min="11589" max="11589" width="11.85546875" customWidth="1"/>
    <col min="11590" max="11590" width="12.85546875" bestFit="1" customWidth="1"/>
    <col min="11591" max="11591" width="13.5703125" bestFit="1" customWidth="1"/>
    <col min="11592" max="11592" width="11.7109375" bestFit="1" customWidth="1"/>
    <col min="11593" max="11593" width="9.7109375" customWidth="1"/>
    <col min="11594" max="11594" width="9.140625" customWidth="1"/>
    <col min="11595" max="11595" width="13.85546875" bestFit="1" customWidth="1"/>
    <col min="11599" max="11599" width="3" customWidth="1"/>
    <col min="11600" max="11600" width="7" customWidth="1"/>
    <col min="11601" max="11601" width="38.5703125" customWidth="1"/>
    <col min="11602" max="11604" width="11.28515625" customWidth="1"/>
    <col min="11605" max="11605" width="11.85546875" customWidth="1"/>
    <col min="11606" max="11606" width="12.85546875" bestFit="1" customWidth="1"/>
    <col min="11607" max="11607" width="13.5703125" bestFit="1" customWidth="1"/>
    <col min="11608" max="11608" width="11.7109375" bestFit="1" customWidth="1"/>
    <col min="11609" max="11609" width="9.7109375" customWidth="1"/>
    <col min="11610" max="11610" width="9.140625" customWidth="1"/>
    <col min="11611" max="11611" width="13.85546875" bestFit="1" customWidth="1"/>
    <col min="11615" max="11615" width="3" customWidth="1"/>
    <col min="11616" max="11616" width="7" customWidth="1"/>
    <col min="11617" max="11617" width="38.5703125" customWidth="1"/>
    <col min="11618" max="11620" width="11.28515625" customWidth="1"/>
    <col min="11621" max="11621" width="11.85546875" customWidth="1"/>
    <col min="11622" max="11622" width="12.85546875" bestFit="1" customWidth="1"/>
    <col min="11623" max="11623" width="13.5703125" bestFit="1" customWidth="1"/>
    <col min="11624" max="11624" width="11.7109375" bestFit="1" customWidth="1"/>
    <col min="11625" max="11625" width="9.7109375" customWidth="1"/>
    <col min="11626" max="11626" width="9.140625" customWidth="1"/>
    <col min="11627" max="11627" width="13.85546875" bestFit="1" customWidth="1"/>
    <col min="11631" max="11631" width="3" customWidth="1"/>
    <col min="11632" max="11632" width="7" customWidth="1"/>
    <col min="11633" max="11633" width="38.5703125" customWidth="1"/>
    <col min="11634" max="11636" width="11.28515625" customWidth="1"/>
    <col min="11637" max="11637" width="11.85546875" customWidth="1"/>
    <col min="11638" max="11638" width="12.85546875" bestFit="1" customWidth="1"/>
    <col min="11639" max="11639" width="13.5703125" bestFit="1" customWidth="1"/>
    <col min="11640" max="11640" width="11.7109375" bestFit="1" customWidth="1"/>
    <col min="11641" max="11641" width="9.7109375" customWidth="1"/>
    <col min="11642" max="11642" width="9.140625" customWidth="1"/>
    <col min="11643" max="11643" width="13.85546875" bestFit="1" customWidth="1"/>
    <col min="11647" max="11647" width="3" customWidth="1"/>
    <col min="11648" max="11648" width="7" customWidth="1"/>
    <col min="11649" max="11649" width="38.5703125" customWidth="1"/>
    <col min="11650" max="11652" width="11.28515625" customWidth="1"/>
    <col min="11653" max="11653" width="11.85546875" customWidth="1"/>
    <col min="11654" max="11654" width="12.85546875" bestFit="1" customWidth="1"/>
    <col min="11655" max="11655" width="13.5703125" bestFit="1" customWidth="1"/>
    <col min="11656" max="11656" width="11.7109375" bestFit="1" customWidth="1"/>
    <col min="11657" max="11657" width="9.7109375" customWidth="1"/>
    <col min="11658" max="11658" width="9.140625" customWidth="1"/>
    <col min="11659" max="11659" width="13.85546875" bestFit="1" customWidth="1"/>
    <col min="11663" max="11663" width="3" customWidth="1"/>
    <col min="11664" max="11664" width="7" customWidth="1"/>
    <col min="11665" max="11665" width="38.5703125" customWidth="1"/>
    <col min="11666" max="11668" width="11.28515625" customWidth="1"/>
    <col min="11669" max="11669" width="11.85546875" customWidth="1"/>
    <col min="11670" max="11670" width="12.85546875" bestFit="1" customWidth="1"/>
    <col min="11671" max="11671" width="13.5703125" bestFit="1" customWidth="1"/>
    <col min="11672" max="11672" width="11.7109375" bestFit="1" customWidth="1"/>
    <col min="11673" max="11673" width="9.7109375" customWidth="1"/>
    <col min="11674" max="11674" width="9.140625" customWidth="1"/>
    <col min="11675" max="11675" width="13.85546875" bestFit="1" customWidth="1"/>
    <col min="11679" max="11679" width="3" customWidth="1"/>
    <col min="11680" max="11680" width="7" customWidth="1"/>
    <col min="11681" max="11681" width="38.5703125" customWidth="1"/>
    <col min="11682" max="11684" width="11.28515625" customWidth="1"/>
    <col min="11685" max="11685" width="11.85546875" customWidth="1"/>
    <col min="11686" max="11686" width="12.85546875" bestFit="1" customWidth="1"/>
    <col min="11687" max="11687" width="13.5703125" bestFit="1" customWidth="1"/>
    <col min="11688" max="11688" width="11.7109375" bestFit="1" customWidth="1"/>
    <col min="11689" max="11689" width="9.7109375" customWidth="1"/>
    <col min="11690" max="11690" width="9.140625" customWidth="1"/>
    <col min="11691" max="11691" width="13.85546875" bestFit="1" customWidth="1"/>
    <col min="11695" max="11695" width="3" customWidth="1"/>
    <col min="11696" max="11696" width="7" customWidth="1"/>
    <col min="11697" max="11697" width="38.5703125" customWidth="1"/>
    <col min="11698" max="11700" width="11.28515625" customWidth="1"/>
    <col min="11701" max="11701" width="11.85546875" customWidth="1"/>
    <col min="11702" max="11702" width="12.85546875" bestFit="1" customWidth="1"/>
    <col min="11703" max="11703" width="13.5703125" bestFit="1" customWidth="1"/>
    <col min="11704" max="11704" width="11.7109375" bestFit="1" customWidth="1"/>
    <col min="11705" max="11705" width="9.7109375" customWidth="1"/>
    <col min="11706" max="11706" width="9.140625" customWidth="1"/>
    <col min="11707" max="11707" width="13.85546875" bestFit="1" customWidth="1"/>
    <col min="11711" max="11711" width="3" customWidth="1"/>
    <col min="11712" max="11712" width="7" customWidth="1"/>
    <col min="11713" max="11713" width="38.5703125" customWidth="1"/>
    <col min="11714" max="11716" width="11.28515625" customWidth="1"/>
    <col min="11717" max="11717" width="11.85546875" customWidth="1"/>
    <col min="11718" max="11718" width="12.85546875" bestFit="1" customWidth="1"/>
    <col min="11719" max="11719" width="13.5703125" bestFit="1" customWidth="1"/>
    <col min="11720" max="11720" width="11.7109375" bestFit="1" customWidth="1"/>
    <col min="11721" max="11721" width="9.7109375" customWidth="1"/>
    <col min="11722" max="11722" width="9.140625" customWidth="1"/>
    <col min="11723" max="11723" width="13.85546875" bestFit="1" customWidth="1"/>
    <col min="11727" max="11727" width="3" customWidth="1"/>
    <col min="11728" max="11728" width="7" customWidth="1"/>
    <col min="11729" max="11729" width="38.5703125" customWidth="1"/>
    <col min="11730" max="11732" width="11.28515625" customWidth="1"/>
    <col min="11733" max="11733" width="11.85546875" customWidth="1"/>
    <col min="11734" max="11734" width="12.85546875" bestFit="1" customWidth="1"/>
    <col min="11735" max="11735" width="13.5703125" bestFit="1" customWidth="1"/>
    <col min="11736" max="11736" width="11.7109375" bestFit="1" customWidth="1"/>
    <col min="11737" max="11737" width="9.7109375" customWidth="1"/>
    <col min="11738" max="11738" width="9.140625" customWidth="1"/>
    <col min="11739" max="11739" width="13.85546875" bestFit="1" customWidth="1"/>
    <col min="11743" max="11743" width="3" customWidth="1"/>
    <col min="11744" max="11744" width="7" customWidth="1"/>
    <col min="11745" max="11745" width="38.5703125" customWidth="1"/>
    <col min="11746" max="11748" width="11.28515625" customWidth="1"/>
    <col min="11749" max="11749" width="11.85546875" customWidth="1"/>
    <col min="11750" max="11750" width="12.85546875" bestFit="1" customWidth="1"/>
    <col min="11751" max="11751" width="13.5703125" bestFit="1" customWidth="1"/>
    <col min="11752" max="11752" width="11.7109375" bestFit="1" customWidth="1"/>
    <col min="11753" max="11753" width="9.7109375" customWidth="1"/>
    <col min="11754" max="11754" width="9.140625" customWidth="1"/>
    <col min="11755" max="11755" width="13.85546875" bestFit="1" customWidth="1"/>
    <col min="11759" max="11759" width="3" customWidth="1"/>
    <col min="11760" max="11760" width="7" customWidth="1"/>
    <col min="11761" max="11761" width="38.5703125" customWidth="1"/>
    <col min="11762" max="11764" width="11.28515625" customWidth="1"/>
    <col min="11765" max="11765" width="11.85546875" customWidth="1"/>
    <col min="11766" max="11766" width="12.85546875" bestFit="1" customWidth="1"/>
    <col min="11767" max="11767" width="13.5703125" bestFit="1" customWidth="1"/>
    <col min="11768" max="11768" width="11.7109375" bestFit="1" customWidth="1"/>
    <col min="11769" max="11769" width="9.7109375" customWidth="1"/>
    <col min="11770" max="11770" width="9.140625" customWidth="1"/>
    <col min="11771" max="11771" width="13.85546875" bestFit="1" customWidth="1"/>
    <col min="11775" max="11775" width="3" customWidth="1"/>
    <col min="11776" max="11776" width="7" customWidth="1"/>
    <col min="11777" max="11777" width="38.5703125" customWidth="1"/>
    <col min="11778" max="11780" width="11.28515625" customWidth="1"/>
    <col min="11781" max="11781" width="11.85546875" customWidth="1"/>
    <col min="11782" max="11782" width="12.85546875" bestFit="1" customWidth="1"/>
    <col min="11783" max="11783" width="13.5703125" bestFit="1" customWidth="1"/>
    <col min="11784" max="11784" width="11.7109375" bestFit="1" customWidth="1"/>
    <col min="11785" max="11785" width="9.7109375" customWidth="1"/>
    <col min="11786" max="11786" width="9.140625" customWidth="1"/>
    <col min="11787" max="11787" width="13.85546875" bestFit="1" customWidth="1"/>
    <col min="11791" max="11791" width="3" customWidth="1"/>
    <col min="11792" max="11792" width="7" customWidth="1"/>
    <col min="11793" max="11793" width="38.5703125" customWidth="1"/>
    <col min="11794" max="11796" width="11.28515625" customWidth="1"/>
    <col min="11797" max="11797" width="11.85546875" customWidth="1"/>
    <col min="11798" max="11798" width="12.85546875" bestFit="1" customWidth="1"/>
    <col min="11799" max="11799" width="13.5703125" bestFit="1" customWidth="1"/>
    <col min="11800" max="11800" width="11.7109375" bestFit="1" customWidth="1"/>
    <col min="11801" max="11801" width="9.7109375" customWidth="1"/>
    <col min="11802" max="11802" width="9.140625" customWidth="1"/>
    <col min="11803" max="11803" width="13.85546875" bestFit="1" customWidth="1"/>
    <col min="11807" max="11807" width="3" customWidth="1"/>
    <col min="11808" max="11808" width="7" customWidth="1"/>
    <col min="11809" max="11809" width="38.5703125" customWidth="1"/>
    <col min="11810" max="11812" width="11.28515625" customWidth="1"/>
    <col min="11813" max="11813" width="11.85546875" customWidth="1"/>
    <col min="11814" max="11814" width="12.85546875" bestFit="1" customWidth="1"/>
    <col min="11815" max="11815" width="13.5703125" bestFit="1" customWidth="1"/>
    <col min="11816" max="11816" width="11.7109375" bestFit="1" customWidth="1"/>
    <col min="11817" max="11817" width="9.7109375" customWidth="1"/>
    <col min="11818" max="11818" width="9.140625" customWidth="1"/>
    <col min="11819" max="11819" width="13.85546875" bestFit="1" customWidth="1"/>
    <col min="11823" max="11823" width="3" customWidth="1"/>
    <col min="11824" max="11824" width="7" customWidth="1"/>
    <col min="11825" max="11825" width="38.5703125" customWidth="1"/>
    <col min="11826" max="11828" width="11.28515625" customWidth="1"/>
    <col min="11829" max="11829" width="11.85546875" customWidth="1"/>
    <col min="11830" max="11830" width="12.85546875" bestFit="1" customWidth="1"/>
    <col min="11831" max="11831" width="13.5703125" bestFit="1" customWidth="1"/>
    <col min="11832" max="11832" width="11.7109375" bestFit="1" customWidth="1"/>
    <col min="11833" max="11833" width="9.7109375" customWidth="1"/>
    <col min="11834" max="11834" width="9.140625" customWidth="1"/>
    <col min="11835" max="11835" width="13.85546875" bestFit="1" customWidth="1"/>
    <col min="11839" max="11839" width="3" customWidth="1"/>
    <col min="11840" max="11840" width="7" customWidth="1"/>
    <col min="11841" max="11841" width="38.5703125" customWidth="1"/>
    <col min="11842" max="11844" width="11.28515625" customWidth="1"/>
    <col min="11845" max="11845" width="11.85546875" customWidth="1"/>
    <col min="11846" max="11846" width="12.85546875" bestFit="1" customWidth="1"/>
    <col min="11847" max="11847" width="13.5703125" bestFit="1" customWidth="1"/>
    <col min="11848" max="11848" width="11.7109375" bestFit="1" customWidth="1"/>
    <col min="11849" max="11849" width="9.7109375" customWidth="1"/>
    <col min="11850" max="11850" width="9.140625" customWidth="1"/>
    <col min="11851" max="11851" width="13.85546875" bestFit="1" customWidth="1"/>
    <col min="11855" max="11855" width="3" customWidth="1"/>
    <col min="11856" max="11856" width="7" customWidth="1"/>
    <col min="11857" max="11857" width="38.5703125" customWidth="1"/>
    <col min="11858" max="11860" width="11.28515625" customWidth="1"/>
    <col min="11861" max="11861" width="11.85546875" customWidth="1"/>
    <col min="11862" max="11862" width="12.85546875" bestFit="1" customWidth="1"/>
    <col min="11863" max="11863" width="13.5703125" bestFit="1" customWidth="1"/>
    <col min="11864" max="11864" width="11.7109375" bestFit="1" customWidth="1"/>
    <col min="11865" max="11865" width="9.7109375" customWidth="1"/>
    <col min="11866" max="11866" width="9.140625" customWidth="1"/>
    <col min="11867" max="11867" width="13.85546875" bestFit="1" customWidth="1"/>
    <col min="11871" max="11871" width="3" customWidth="1"/>
    <col min="11872" max="11872" width="7" customWidth="1"/>
    <col min="11873" max="11873" width="38.5703125" customWidth="1"/>
    <col min="11874" max="11876" width="11.28515625" customWidth="1"/>
    <col min="11877" max="11877" width="11.85546875" customWidth="1"/>
    <col min="11878" max="11878" width="12.85546875" bestFit="1" customWidth="1"/>
    <col min="11879" max="11879" width="13.5703125" bestFit="1" customWidth="1"/>
    <col min="11880" max="11880" width="11.7109375" bestFit="1" customWidth="1"/>
    <col min="11881" max="11881" width="9.7109375" customWidth="1"/>
    <col min="11882" max="11882" width="9.140625" customWidth="1"/>
    <col min="11883" max="11883" width="13.85546875" bestFit="1" customWidth="1"/>
    <col min="11887" max="11887" width="3" customWidth="1"/>
    <col min="11888" max="11888" width="7" customWidth="1"/>
    <col min="11889" max="11889" width="38.5703125" customWidth="1"/>
    <col min="11890" max="11892" width="11.28515625" customWidth="1"/>
    <col min="11893" max="11893" width="11.85546875" customWidth="1"/>
    <col min="11894" max="11894" width="12.85546875" bestFit="1" customWidth="1"/>
    <col min="11895" max="11895" width="13.5703125" bestFit="1" customWidth="1"/>
    <col min="11896" max="11896" width="11.7109375" bestFit="1" customWidth="1"/>
    <col min="11897" max="11897" width="9.7109375" customWidth="1"/>
    <col min="11898" max="11898" width="9.140625" customWidth="1"/>
    <col min="11899" max="11899" width="13.85546875" bestFit="1" customWidth="1"/>
    <col min="11903" max="11903" width="3" customWidth="1"/>
    <col min="11904" max="11904" width="7" customWidth="1"/>
    <col min="11905" max="11905" width="38.5703125" customWidth="1"/>
    <col min="11906" max="11908" width="11.28515625" customWidth="1"/>
    <col min="11909" max="11909" width="11.85546875" customWidth="1"/>
    <col min="11910" max="11910" width="12.85546875" bestFit="1" customWidth="1"/>
    <col min="11911" max="11911" width="13.5703125" bestFit="1" customWidth="1"/>
    <col min="11912" max="11912" width="11.7109375" bestFit="1" customWidth="1"/>
    <col min="11913" max="11913" width="9.7109375" customWidth="1"/>
    <col min="11914" max="11914" width="9.140625" customWidth="1"/>
    <col min="11915" max="11915" width="13.85546875" bestFit="1" customWidth="1"/>
    <col min="11919" max="11919" width="3" customWidth="1"/>
    <col min="11920" max="11920" width="7" customWidth="1"/>
    <col min="11921" max="11921" width="38.5703125" customWidth="1"/>
    <col min="11922" max="11924" width="11.28515625" customWidth="1"/>
    <col min="11925" max="11925" width="11.85546875" customWidth="1"/>
    <col min="11926" max="11926" width="12.85546875" bestFit="1" customWidth="1"/>
    <col min="11927" max="11927" width="13.5703125" bestFit="1" customWidth="1"/>
    <col min="11928" max="11928" width="11.7109375" bestFit="1" customWidth="1"/>
    <col min="11929" max="11929" width="9.7109375" customWidth="1"/>
    <col min="11930" max="11930" width="9.140625" customWidth="1"/>
    <col min="11931" max="11931" width="13.85546875" bestFit="1" customWidth="1"/>
    <col min="11935" max="11935" width="3" customWidth="1"/>
    <col min="11936" max="11936" width="7" customWidth="1"/>
    <col min="11937" max="11937" width="38.5703125" customWidth="1"/>
    <col min="11938" max="11940" width="11.28515625" customWidth="1"/>
    <col min="11941" max="11941" width="11.85546875" customWidth="1"/>
    <col min="11942" max="11942" width="12.85546875" bestFit="1" customWidth="1"/>
    <col min="11943" max="11943" width="13.5703125" bestFit="1" customWidth="1"/>
    <col min="11944" max="11944" width="11.7109375" bestFit="1" customWidth="1"/>
    <col min="11945" max="11945" width="9.7109375" customWidth="1"/>
    <col min="11946" max="11946" width="9.140625" customWidth="1"/>
    <col min="11947" max="11947" width="13.85546875" bestFit="1" customWidth="1"/>
    <col min="11951" max="11951" width="3" customWidth="1"/>
    <col min="11952" max="11952" width="7" customWidth="1"/>
    <col min="11953" max="11953" width="38.5703125" customWidth="1"/>
    <col min="11954" max="11956" width="11.28515625" customWidth="1"/>
    <col min="11957" max="11957" width="11.85546875" customWidth="1"/>
    <col min="11958" max="11958" width="12.85546875" bestFit="1" customWidth="1"/>
    <col min="11959" max="11959" width="13.5703125" bestFit="1" customWidth="1"/>
    <col min="11960" max="11960" width="11.7109375" bestFit="1" customWidth="1"/>
    <col min="11961" max="11961" width="9.7109375" customWidth="1"/>
    <col min="11962" max="11962" width="9.140625" customWidth="1"/>
    <col min="11963" max="11963" width="13.85546875" bestFit="1" customWidth="1"/>
    <col min="11967" max="11967" width="3" customWidth="1"/>
    <col min="11968" max="11968" width="7" customWidth="1"/>
    <col min="11969" max="11969" width="38.5703125" customWidth="1"/>
    <col min="11970" max="11972" width="11.28515625" customWidth="1"/>
    <col min="11973" max="11973" width="11.85546875" customWidth="1"/>
    <col min="11974" max="11974" width="12.85546875" bestFit="1" customWidth="1"/>
    <col min="11975" max="11975" width="13.5703125" bestFit="1" customWidth="1"/>
    <col min="11976" max="11976" width="11.7109375" bestFit="1" customWidth="1"/>
    <col min="11977" max="11977" width="9.7109375" customWidth="1"/>
    <col min="11978" max="11978" width="9.140625" customWidth="1"/>
    <col min="11979" max="11979" width="13.85546875" bestFit="1" customWidth="1"/>
    <col min="11983" max="11983" width="3" customWidth="1"/>
    <col min="11984" max="11984" width="7" customWidth="1"/>
    <col min="11985" max="11985" width="38.5703125" customWidth="1"/>
    <col min="11986" max="11988" width="11.28515625" customWidth="1"/>
    <col min="11989" max="11989" width="11.85546875" customWidth="1"/>
    <col min="11990" max="11990" width="12.85546875" bestFit="1" customWidth="1"/>
    <col min="11991" max="11991" width="13.5703125" bestFit="1" customWidth="1"/>
    <col min="11992" max="11992" width="11.7109375" bestFit="1" customWidth="1"/>
    <col min="11993" max="11993" width="9.7109375" customWidth="1"/>
    <col min="11994" max="11994" width="9.140625" customWidth="1"/>
    <col min="11995" max="11995" width="13.85546875" bestFit="1" customWidth="1"/>
    <col min="11999" max="11999" width="3" customWidth="1"/>
    <col min="12000" max="12000" width="7" customWidth="1"/>
    <col min="12001" max="12001" width="38.5703125" customWidth="1"/>
    <col min="12002" max="12004" width="11.28515625" customWidth="1"/>
    <col min="12005" max="12005" width="11.85546875" customWidth="1"/>
    <col min="12006" max="12006" width="12.85546875" bestFit="1" customWidth="1"/>
    <col min="12007" max="12007" width="13.5703125" bestFit="1" customWidth="1"/>
    <col min="12008" max="12008" width="11.7109375" bestFit="1" customWidth="1"/>
    <col min="12009" max="12009" width="9.7109375" customWidth="1"/>
    <col min="12010" max="12010" width="9.140625" customWidth="1"/>
    <col min="12011" max="12011" width="13.85546875" bestFit="1" customWidth="1"/>
    <col min="12015" max="12015" width="3" customWidth="1"/>
    <col min="12016" max="12016" width="7" customWidth="1"/>
    <col min="12017" max="12017" width="38.5703125" customWidth="1"/>
    <col min="12018" max="12020" width="11.28515625" customWidth="1"/>
    <col min="12021" max="12021" width="11.85546875" customWidth="1"/>
    <col min="12022" max="12022" width="12.85546875" bestFit="1" customWidth="1"/>
    <col min="12023" max="12023" width="13.5703125" bestFit="1" customWidth="1"/>
    <col min="12024" max="12024" width="11.7109375" bestFit="1" customWidth="1"/>
    <col min="12025" max="12025" width="9.7109375" customWidth="1"/>
    <col min="12026" max="12026" width="9.140625" customWidth="1"/>
    <col min="12027" max="12027" width="13.85546875" bestFit="1" customWidth="1"/>
    <col min="12031" max="12031" width="3" customWidth="1"/>
    <col min="12032" max="12032" width="7" customWidth="1"/>
    <col min="12033" max="12033" width="38.5703125" customWidth="1"/>
    <col min="12034" max="12036" width="11.28515625" customWidth="1"/>
    <col min="12037" max="12037" width="11.85546875" customWidth="1"/>
    <col min="12038" max="12038" width="12.85546875" bestFit="1" customWidth="1"/>
    <col min="12039" max="12039" width="13.5703125" bestFit="1" customWidth="1"/>
    <col min="12040" max="12040" width="11.7109375" bestFit="1" customWidth="1"/>
    <col min="12041" max="12041" width="9.7109375" customWidth="1"/>
    <col min="12042" max="12042" width="9.140625" customWidth="1"/>
    <col min="12043" max="12043" width="13.85546875" bestFit="1" customWidth="1"/>
    <col min="12047" max="12047" width="3" customWidth="1"/>
    <col min="12048" max="12048" width="7" customWidth="1"/>
    <col min="12049" max="12049" width="38.5703125" customWidth="1"/>
    <col min="12050" max="12052" width="11.28515625" customWidth="1"/>
    <col min="12053" max="12053" width="11.85546875" customWidth="1"/>
    <col min="12054" max="12054" width="12.85546875" bestFit="1" customWidth="1"/>
    <col min="12055" max="12055" width="13.5703125" bestFit="1" customWidth="1"/>
    <col min="12056" max="12056" width="11.7109375" bestFit="1" customWidth="1"/>
    <col min="12057" max="12057" width="9.7109375" customWidth="1"/>
    <col min="12058" max="12058" width="9.140625" customWidth="1"/>
    <col min="12059" max="12059" width="13.85546875" bestFit="1" customWidth="1"/>
    <col min="12063" max="12063" width="3" customWidth="1"/>
    <col min="12064" max="12064" width="7" customWidth="1"/>
    <col min="12065" max="12065" width="38.5703125" customWidth="1"/>
    <col min="12066" max="12068" width="11.28515625" customWidth="1"/>
    <col min="12069" max="12069" width="11.85546875" customWidth="1"/>
    <col min="12070" max="12070" width="12.85546875" bestFit="1" customWidth="1"/>
    <col min="12071" max="12071" width="13.5703125" bestFit="1" customWidth="1"/>
    <col min="12072" max="12072" width="11.7109375" bestFit="1" customWidth="1"/>
    <col min="12073" max="12073" width="9.7109375" customWidth="1"/>
    <col min="12074" max="12074" width="9.140625" customWidth="1"/>
    <col min="12075" max="12075" width="13.85546875" bestFit="1" customWidth="1"/>
    <col min="12079" max="12079" width="3" customWidth="1"/>
    <col min="12080" max="12080" width="7" customWidth="1"/>
    <col min="12081" max="12081" width="38.5703125" customWidth="1"/>
    <col min="12082" max="12084" width="11.28515625" customWidth="1"/>
    <col min="12085" max="12085" width="11.85546875" customWidth="1"/>
    <col min="12086" max="12086" width="12.85546875" bestFit="1" customWidth="1"/>
    <col min="12087" max="12087" width="13.5703125" bestFit="1" customWidth="1"/>
    <col min="12088" max="12088" width="11.7109375" bestFit="1" customWidth="1"/>
    <col min="12089" max="12089" width="9.7109375" customWidth="1"/>
    <col min="12090" max="12090" width="9.140625" customWidth="1"/>
    <col min="12091" max="12091" width="13.85546875" bestFit="1" customWidth="1"/>
    <col min="12095" max="12095" width="3" customWidth="1"/>
    <col min="12096" max="12096" width="7" customWidth="1"/>
    <col min="12097" max="12097" width="38.5703125" customWidth="1"/>
    <col min="12098" max="12100" width="11.28515625" customWidth="1"/>
    <col min="12101" max="12101" width="11.85546875" customWidth="1"/>
    <col min="12102" max="12102" width="12.85546875" bestFit="1" customWidth="1"/>
    <col min="12103" max="12103" width="13.5703125" bestFit="1" customWidth="1"/>
    <col min="12104" max="12104" width="11.7109375" bestFit="1" customWidth="1"/>
    <col min="12105" max="12105" width="9.7109375" customWidth="1"/>
    <col min="12106" max="12106" width="9.140625" customWidth="1"/>
    <col min="12107" max="12107" width="13.85546875" bestFit="1" customWidth="1"/>
    <col min="12111" max="12111" width="3" customWidth="1"/>
    <col min="12112" max="12112" width="7" customWidth="1"/>
    <col min="12113" max="12113" width="38.5703125" customWidth="1"/>
    <col min="12114" max="12116" width="11.28515625" customWidth="1"/>
    <col min="12117" max="12117" width="11.85546875" customWidth="1"/>
    <col min="12118" max="12118" width="12.85546875" bestFit="1" customWidth="1"/>
    <col min="12119" max="12119" width="13.5703125" bestFit="1" customWidth="1"/>
    <col min="12120" max="12120" width="11.7109375" bestFit="1" customWidth="1"/>
    <col min="12121" max="12121" width="9.7109375" customWidth="1"/>
    <col min="12122" max="12122" width="9.140625" customWidth="1"/>
    <col min="12123" max="12123" width="13.85546875" bestFit="1" customWidth="1"/>
    <col min="12127" max="12127" width="3" customWidth="1"/>
    <col min="12128" max="12128" width="7" customWidth="1"/>
    <col min="12129" max="12129" width="38.5703125" customWidth="1"/>
    <col min="12130" max="12132" width="11.28515625" customWidth="1"/>
    <col min="12133" max="12133" width="11.85546875" customWidth="1"/>
    <col min="12134" max="12134" width="12.85546875" bestFit="1" customWidth="1"/>
    <col min="12135" max="12135" width="13.5703125" bestFit="1" customWidth="1"/>
    <col min="12136" max="12136" width="11.7109375" bestFit="1" customWidth="1"/>
    <col min="12137" max="12137" width="9.7109375" customWidth="1"/>
    <col min="12138" max="12138" width="9.140625" customWidth="1"/>
    <col min="12139" max="12139" width="13.85546875" bestFit="1" customWidth="1"/>
    <col min="12143" max="12143" width="3" customWidth="1"/>
    <col min="12144" max="12144" width="7" customWidth="1"/>
    <col min="12145" max="12145" width="38.5703125" customWidth="1"/>
    <col min="12146" max="12148" width="11.28515625" customWidth="1"/>
    <col min="12149" max="12149" width="11.85546875" customWidth="1"/>
    <col min="12150" max="12150" width="12.85546875" bestFit="1" customWidth="1"/>
    <col min="12151" max="12151" width="13.5703125" bestFit="1" customWidth="1"/>
    <col min="12152" max="12152" width="11.7109375" bestFit="1" customWidth="1"/>
    <col min="12153" max="12153" width="9.7109375" customWidth="1"/>
    <col min="12154" max="12154" width="9.140625" customWidth="1"/>
    <col min="12155" max="12155" width="13.85546875" bestFit="1" customWidth="1"/>
    <col min="12159" max="12159" width="3" customWidth="1"/>
    <col min="12160" max="12160" width="7" customWidth="1"/>
    <col min="12161" max="12161" width="38.5703125" customWidth="1"/>
    <col min="12162" max="12164" width="11.28515625" customWidth="1"/>
    <col min="12165" max="12165" width="11.85546875" customWidth="1"/>
    <col min="12166" max="12166" width="12.85546875" bestFit="1" customWidth="1"/>
    <col min="12167" max="12167" width="13.5703125" bestFit="1" customWidth="1"/>
    <col min="12168" max="12168" width="11.7109375" bestFit="1" customWidth="1"/>
    <col min="12169" max="12169" width="9.7109375" customWidth="1"/>
    <col min="12170" max="12170" width="9.140625" customWidth="1"/>
    <col min="12171" max="12171" width="13.85546875" bestFit="1" customWidth="1"/>
    <col min="12175" max="12175" width="3" customWidth="1"/>
    <col min="12176" max="12176" width="7" customWidth="1"/>
    <col min="12177" max="12177" width="38.5703125" customWidth="1"/>
    <col min="12178" max="12180" width="11.28515625" customWidth="1"/>
    <col min="12181" max="12181" width="11.85546875" customWidth="1"/>
    <col min="12182" max="12182" width="12.85546875" bestFit="1" customWidth="1"/>
    <col min="12183" max="12183" width="13.5703125" bestFit="1" customWidth="1"/>
    <col min="12184" max="12184" width="11.7109375" bestFit="1" customWidth="1"/>
    <col min="12185" max="12185" width="9.7109375" customWidth="1"/>
    <col min="12186" max="12186" width="9.140625" customWidth="1"/>
    <col min="12187" max="12187" width="13.85546875" bestFit="1" customWidth="1"/>
    <col min="12191" max="12191" width="3" customWidth="1"/>
    <col min="12192" max="12192" width="7" customWidth="1"/>
    <col min="12193" max="12193" width="38.5703125" customWidth="1"/>
    <col min="12194" max="12196" width="11.28515625" customWidth="1"/>
    <col min="12197" max="12197" width="11.85546875" customWidth="1"/>
    <col min="12198" max="12198" width="12.85546875" bestFit="1" customWidth="1"/>
    <col min="12199" max="12199" width="13.5703125" bestFit="1" customWidth="1"/>
    <col min="12200" max="12200" width="11.7109375" bestFit="1" customWidth="1"/>
    <col min="12201" max="12201" width="9.7109375" customWidth="1"/>
    <col min="12202" max="12202" width="9.140625" customWidth="1"/>
    <col min="12203" max="12203" width="13.85546875" bestFit="1" customWidth="1"/>
    <col min="12207" max="12207" width="3" customWidth="1"/>
    <col min="12208" max="12208" width="7" customWidth="1"/>
    <col min="12209" max="12209" width="38.5703125" customWidth="1"/>
    <col min="12210" max="12212" width="11.28515625" customWidth="1"/>
    <col min="12213" max="12213" width="11.85546875" customWidth="1"/>
    <col min="12214" max="12214" width="12.85546875" bestFit="1" customWidth="1"/>
    <col min="12215" max="12215" width="13.5703125" bestFit="1" customWidth="1"/>
    <col min="12216" max="12216" width="11.7109375" bestFit="1" customWidth="1"/>
    <col min="12217" max="12217" width="9.7109375" customWidth="1"/>
    <col min="12218" max="12218" width="9.140625" customWidth="1"/>
    <col min="12219" max="12219" width="13.85546875" bestFit="1" customWidth="1"/>
    <col min="12223" max="12223" width="3" customWidth="1"/>
    <col min="12224" max="12224" width="7" customWidth="1"/>
    <col min="12225" max="12225" width="38.5703125" customWidth="1"/>
    <col min="12226" max="12228" width="11.28515625" customWidth="1"/>
    <col min="12229" max="12229" width="11.85546875" customWidth="1"/>
    <col min="12230" max="12230" width="12.85546875" bestFit="1" customWidth="1"/>
    <col min="12231" max="12231" width="13.5703125" bestFit="1" customWidth="1"/>
    <col min="12232" max="12232" width="11.7109375" bestFit="1" customWidth="1"/>
    <col min="12233" max="12233" width="9.7109375" customWidth="1"/>
    <col min="12234" max="12234" width="9.140625" customWidth="1"/>
    <col min="12235" max="12235" width="13.85546875" bestFit="1" customWidth="1"/>
    <col min="12239" max="12239" width="3" customWidth="1"/>
    <col min="12240" max="12240" width="7" customWidth="1"/>
    <col min="12241" max="12241" width="38.5703125" customWidth="1"/>
    <col min="12242" max="12244" width="11.28515625" customWidth="1"/>
    <col min="12245" max="12245" width="11.85546875" customWidth="1"/>
    <col min="12246" max="12246" width="12.85546875" bestFit="1" customWidth="1"/>
    <col min="12247" max="12247" width="13.5703125" bestFit="1" customWidth="1"/>
    <col min="12248" max="12248" width="11.7109375" bestFit="1" customWidth="1"/>
    <col min="12249" max="12249" width="9.7109375" customWidth="1"/>
    <col min="12250" max="12250" width="9.140625" customWidth="1"/>
    <col min="12251" max="12251" width="13.85546875" bestFit="1" customWidth="1"/>
    <col min="12255" max="12255" width="3" customWidth="1"/>
    <col min="12256" max="12256" width="7" customWidth="1"/>
    <col min="12257" max="12257" width="38.5703125" customWidth="1"/>
    <col min="12258" max="12260" width="11.28515625" customWidth="1"/>
    <col min="12261" max="12261" width="11.85546875" customWidth="1"/>
    <col min="12262" max="12262" width="12.85546875" bestFit="1" customWidth="1"/>
    <col min="12263" max="12263" width="13.5703125" bestFit="1" customWidth="1"/>
    <col min="12264" max="12264" width="11.7109375" bestFit="1" customWidth="1"/>
    <col min="12265" max="12265" width="9.7109375" customWidth="1"/>
    <col min="12266" max="12266" width="9.140625" customWidth="1"/>
    <col min="12267" max="12267" width="13.85546875" bestFit="1" customWidth="1"/>
    <col min="12271" max="12271" width="3" customWidth="1"/>
    <col min="12272" max="12272" width="7" customWidth="1"/>
    <col min="12273" max="12273" width="38.5703125" customWidth="1"/>
    <col min="12274" max="12276" width="11.28515625" customWidth="1"/>
    <col min="12277" max="12277" width="11.85546875" customWidth="1"/>
    <col min="12278" max="12278" width="12.85546875" bestFit="1" customWidth="1"/>
    <col min="12279" max="12279" width="13.5703125" bestFit="1" customWidth="1"/>
    <col min="12280" max="12280" width="11.7109375" bestFit="1" customWidth="1"/>
    <col min="12281" max="12281" width="9.7109375" customWidth="1"/>
    <col min="12282" max="12282" width="9.140625" customWidth="1"/>
    <col min="12283" max="12283" width="13.85546875" bestFit="1" customWidth="1"/>
    <col min="12287" max="12287" width="3" customWidth="1"/>
    <col min="12288" max="12288" width="7" customWidth="1"/>
    <col min="12289" max="12289" width="38.5703125" customWidth="1"/>
    <col min="12290" max="12292" width="11.28515625" customWidth="1"/>
    <col min="12293" max="12293" width="11.85546875" customWidth="1"/>
    <col min="12294" max="12294" width="12.85546875" bestFit="1" customWidth="1"/>
    <col min="12295" max="12295" width="13.5703125" bestFit="1" customWidth="1"/>
    <col min="12296" max="12296" width="11.7109375" bestFit="1" customWidth="1"/>
    <col min="12297" max="12297" width="9.7109375" customWidth="1"/>
    <col min="12298" max="12298" width="9.140625" customWidth="1"/>
    <col min="12299" max="12299" width="13.85546875" bestFit="1" customWidth="1"/>
    <col min="12303" max="12303" width="3" customWidth="1"/>
    <col min="12304" max="12304" width="7" customWidth="1"/>
    <col min="12305" max="12305" width="38.5703125" customWidth="1"/>
    <col min="12306" max="12308" width="11.28515625" customWidth="1"/>
    <col min="12309" max="12309" width="11.85546875" customWidth="1"/>
    <col min="12310" max="12310" width="12.85546875" bestFit="1" customWidth="1"/>
    <col min="12311" max="12311" width="13.5703125" bestFit="1" customWidth="1"/>
    <col min="12312" max="12312" width="11.7109375" bestFit="1" customWidth="1"/>
    <col min="12313" max="12313" width="9.7109375" customWidth="1"/>
    <col min="12314" max="12314" width="9.140625" customWidth="1"/>
    <col min="12315" max="12315" width="13.85546875" bestFit="1" customWidth="1"/>
    <col min="12319" max="12319" width="3" customWidth="1"/>
    <col min="12320" max="12320" width="7" customWidth="1"/>
    <col min="12321" max="12321" width="38.5703125" customWidth="1"/>
    <col min="12322" max="12324" width="11.28515625" customWidth="1"/>
    <col min="12325" max="12325" width="11.85546875" customWidth="1"/>
    <col min="12326" max="12326" width="12.85546875" bestFit="1" customWidth="1"/>
    <col min="12327" max="12327" width="13.5703125" bestFit="1" customWidth="1"/>
    <col min="12328" max="12328" width="11.7109375" bestFit="1" customWidth="1"/>
    <col min="12329" max="12329" width="9.7109375" customWidth="1"/>
    <col min="12330" max="12330" width="9.140625" customWidth="1"/>
    <col min="12331" max="12331" width="13.85546875" bestFit="1" customWidth="1"/>
    <col min="12335" max="12335" width="3" customWidth="1"/>
    <col min="12336" max="12336" width="7" customWidth="1"/>
    <col min="12337" max="12337" width="38.5703125" customWidth="1"/>
    <col min="12338" max="12340" width="11.28515625" customWidth="1"/>
    <col min="12341" max="12341" width="11.85546875" customWidth="1"/>
    <col min="12342" max="12342" width="12.85546875" bestFit="1" customWidth="1"/>
    <col min="12343" max="12343" width="13.5703125" bestFit="1" customWidth="1"/>
    <col min="12344" max="12344" width="11.7109375" bestFit="1" customWidth="1"/>
    <col min="12345" max="12345" width="9.7109375" customWidth="1"/>
    <col min="12346" max="12346" width="9.140625" customWidth="1"/>
    <col min="12347" max="12347" width="13.85546875" bestFit="1" customWidth="1"/>
    <col min="12351" max="12351" width="3" customWidth="1"/>
    <col min="12352" max="12352" width="7" customWidth="1"/>
    <col min="12353" max="12353" width="38.5703125" customWidth="1"/>
    <col min="12354" max="12356" width="11.28515625" customWidth="1"/>
    <col min="12357" max="12357" width="11.85546875" customWidth="1"/>
    <col min="12358" max="12358" width="12.85546875" bestFit="1" customWidth="1"/>
    <col min="12359" max="12359" width="13.5703125" bestFit="1" customWidth="1"/>
    <col min="12360" max="12360" width="11.7109375" bestFit="1" customWidth="1"/>
    <col min="12361" max="12361" width="9.7109375" customWidth="1"/>
    <col min="12362" max="12362" width="9.140625" customWidth="1"/>
    <col min="12363" max="12363" width="13.85546875" bestFit="1" customWidth="1"/>
    <col min="12367" max="12367" width="3" customWidth="1"/>
    <col min="12368" max="12368" width="7" customWidth="1"/>
    <col min="12369" max="12369" width="38.5703125" customWidth="1"/>
    <col min="12370" max="12372" width="11.28515625" customWidth="1"/>
    <col min="12373" max="12373" width="11.85546875" customWidth="1"/>
    <col min="12374" max="12374" width="12.85546875" bestFit="1" customWidth="1"/>
    <col min="12375" max="12375" width="13.5703125" bestFit="1" customWidth="1"/>
    <col min="12376" max="12376" width="11.7109375" bestFit="1" customWidth="1"/>
    <col min="12377" max="12377" width="9.7109375" customWidth="1"/>
    <col min="12378" max="12378" width="9.140625" customWidth="1"/>
    <col min="12379" max="12379" width="13.85546875" bestFit="1" customWidth="1"/>
    <col min="12383" max="12383" width="3" customWidth="1"/>
    <col min="12384" max="12384" width="7" customWidth="1"/>
    <col min="12385" max="12385" width="38.5703125" customWidth="1"/>
    <col min="12386" max="12388" width="11.28515625" customWidth="1"/>
    <col min="12389" max="12389" width="11.85546875" customWidth="1"/>
    <col min="12390" max="12390" width="12.85546875" bestFit="1" customWidth="1"/>
    <col min="12391" max="12391" width="13.5703125" bestFit="1" customWidth="1"/>
    <col min="12392" max="12392" width="11.7109375" bestFit="1" customWidth="1"/>
    <col min="12393" max="12393" width="9.7109375" customWidth="1"/>
    <col min="12394" max="12394" width="9.140625" customWidth="1"/>
    <col min="12395" max="12395" width="13.85546875" bestFit="1" customWidth="1"/>
    <col min="12399" max="12399" width="3" customWidth="1"/>
    <col min="12400" max="12400" width="7" customWidth="1"/>
    <col min="12401" max="12401" width="38.5703125" customWidth="1"/>
    <col min="12402" max="12404" width="11.28515625" customWidth="1"/>
    <col min="12405" max="12405" width="11.85546875" customWidth="1"/>
    <col min="12406" max="12406" width="12.85546875" bestFit="1" customWidth="1"/>
    <col min="12407" max="12407" width="13.5703125" bestFit="1" customWidth="1"/>
    <col min="12408" max="12408" width="11.7109375" bestFit="1" customWidth="1"/>
    <col min="12409" max="12409" width="9.7109375" customWidth="1"/>
    <col min="12410" max="12410" width="9.140625" customWidth="1"/>
    <col min="12411" max="12411" width="13.85546875" bestFit="1" customWidth="1"/>
    <col min="12415" max="12415" width="3" customWidth="1"/>
    <col min="12416" max="12416" width="7" customWidth="1"/>
    <col min="12417" max="12417" width="38.5703125" customWidth="1"/>
    <col min="12418" max="12420" width="11.28515625" customWidth="1"/>
    <col min="12421" max="12421" width="11.85546875" customWidth="1"/>
    <col min="12422" max="12422" width="12.85546875" bestFit="1" customWidth="1"/>
    <col min="12423" max="12423" width="13.5703125" bestFit="1" customWidth="1"/>
    <col min="12424" max="12424" width="11.7109375" bestFit="1" customWidth="1"/>
    <col min="12425" max="12425" width="9.7109375" customWidth="1"/>
    <col min="12426" max="12426" width="9.140625" customWidth="1"/>
    <col min="12427" max="12427" width="13.85546875" bestFit="1" customWidth="1"/>
    <col min="12431" max="12431" width="3" customWidth="1"/>
    <col min="12432" max="12432" width="7" customWidth="1"/>
    <col min="12433" max="12433" width="38.5703125" customWidth="1"/>
    <col min="12434" max="12436" width="11.28515625" customWidth="1"/>
    <col min="12437" max="12437" width="11.85546875" customWidth="1"/>
    <col min="12438" max="12438" width="12.85546875" bestFit="1" customWidth="1"/>
    <col min="12439" max="12439" width="13.5703125" bestFit="1" customWidth="1"/>
    <col min="12440" max="12440" width="11.7109375" bestFit="1" customWidth="1"/>
    <col min="12441" max="12441" width="9.7109375" customWidth="1"/>
    <col min="12442" max="12442" width="9.140625" customWidth="1"/>
    <col min="12443" max="12443" width="13.85546875" bestFit="1" customWidth="1"/>
    <col min="12447" max="12447" width="3" customWidth="1"/>
    <col min="12448" max="12448" width="7" customWidth="1"/>
    <col min="12449" max="12449" width="38.5703125" customWidth="1"/>
    <col min="12450" max="12452" width="11.28515625" customWidth="1"/>
    <col min="12453" max="12453" width="11.85546875" customWidth="1"/>
    <col min="12454" max="12454" width="12.85546875" bestFit="1" customWidth="1"/>
    <col min="12455" max="12455" width="13.5703125" bestFit="1" customWidth="1"/>
    <col min="12456" max="12456" width="11.7109375" bestFit="1" customWidth="1"/>
    <col min="12457" max="12457" width="9.7109375" customWidth="1"/>
    <col min="12458" max="12458" width="9.140625" customWidth="1"/>
    <col min="12459" max="12459" width="13.85546875" bestFit="1" customWidth="1"/>
    <col min="12463" max="12463" width="3" customWidth="1"/>
    <col min="12464" max="12464" width="7" customWidth="1"/>
    <col min="12465" max="12465" width="38.5703125" customWidth="1"/>
    <col min="12466" max="12468" width="11.28515625" customWidth="1"/>
    <col min="12469" max="12469" width="11.85546875" customWidth="1"/>
    <col min="12470" max="12470" width="12.85546875" bestFit="1" customWidth="1"/>
    <col min="12471" max="12471" width="13.5703125" bestFit="1" customWidth="1"/>
    <col min="12472" max="12472" width="11.7109375" bestFit="1" customWidth="1"/>
    <col min="12473" max="12473" width="9.7109375" customWidth="1"/>
    <col min="12474" max="12474" width="9.140625" customWidth="1"/>
    <col min="12475" max="12475" width="13.85546875" bestFit="1" customWidth="1"/>
    <col min="12479" max="12479" width="3" customWidth="1"/>
    <col min="12480" max="12480" width="7" customWidth="1"/>
    <col min="12481" max="12481" width="38.5703125" customWidth="1"/>
    <col min="12482" max="12484" width="11.28515625" customWidth="1"/>
    <col min="12485" max="12485" width="11.85546875" customWidth="1"/>
    <col min="12486" max="12486" width="12.85546875" bestFit="1" customWidth="1"/>
    <col min="12487" max="12487" width="13.5703125" bestFit="1" customWidth="1"/>
    <col min="12488" max="12488" width="11.7109375" bestFit="1" customWidth="1"/>
    <col min="12489" max="12489" width="9.7109375" customWidth="1"/>
    <col min="12490" max="12490" width="9.140625" customWidth="1"/>
    <col min="12491" max="12491" width="13.85546875" bestFit="1" customWidth="1"/>
    <col min="12495" max="12495" width="3" customWidth="1"/>
    <col min="12496" max="12496" width="7" customWidth="1"/>
    <col min="12497" max="12497" width="38.5703125" customWidth="1"/>
    <col min="12498" max="12500" width="11.28515625" customWidth="1"/>
    <col min="12501" max="12501" width="11.85546875" customWidth="1"/>
    <col min="12502" max="12502" width="12.85546875" bestFit="1" customWidth="1"/>
    <col min="12503" max="12503" width="13.5703125" bestFit="1" customWidth="1"/>
    <col min="12504" max="12504" width="11.7109375" bestFit="1" customWidth="1"/>
    <col min="12505" max="12505" width="9.7109375" customWidth="1"/>
    <col min="12506" max="12506" width="9.140625" customWidth="1"/>
    <col min="12507" max="12507" width="13.85546875" bestFit="1" customWidth="1"/>
    <col min="12511" max="12511" width="3" customWidth="1"/>
    <col min="12512" max="12512" width="7" customWidth="1"/>
    <col min="12513" max="12513" width="38.5703125" customWidth="1"/>
    <col min="12514" max="12516" width="11.28515625" customWidth="1"/>
    <col min="12517" max="12517" width="11.85546875" customWidth="1"/>
    <col min="12518" max="12518" width="12.85546875" bestFit="1" customWidth="1"/>
    <col min="12519" max="12519" width="13.5703125" bestFit="1" customWidth="1"/>
    <col min="12520" max="12520" width="11.7109375" bestFit="1" customWidth="1"/>
    <col min="12521" max="12521" width="9.7109375" customWidth="1"/>
    <col min="12522" max="12522" width="9.140625" customWidth="1"/>
    <col min="12523" max="12523" width="13.85546875" bestFit="1" customWidth="1"/>
    <col min="12527" max="12527" width="3" customWidth="1"/>
    <col min="12528" max="12528" width="7" customWidth="1"/>
    <col min="12529" max="12529" width="38.5703125" customWidth="1"/>
    <col min="12530" max="12532" width="11.28515625" customWidth="1"/>
    <col min="12533" max="12533" width="11.85546875" customWidth="1"/>
    <col min="12534" max="12534" width="12.85546875" bestFit="1" customWidth="1"/>
    <col min="12535" max="12535" width="13.5703125" bestFit="1" customWidth="1"/>
    <col min="12536" max="12536" width="11.7109375" bestFit="1" customWidth="1"/>
    <col min="12537" max="12537" width="9.7109375" customWidth="1"/>
    <col min="12538" max="12538" width="9.140625" customWidth="1"/>
    <col min="12539" max="12539" width="13.85546875" bestFit="1" customWidth="1"/>
    <col min="12543" max="12543" width="3" customWidth="1"/>
    <col min="12544" max="12544" width="7" customWidth="1"/>
    <col min="12545" max="12545" width="38.5703125" customWidth="1"/>
    <col min="12546" max="12548" width="11.28515625" customWidth="1"/>
    <col min="12549" max="12549" width="11.85546875" customWidth="1"/>
    <col min="12550" max="12550" width="12.85546875" bestFit="1" customWidth="1"/>
    <col min="12551" max="12551" width="13.5703125" bestFit="1" customWidth="1"/>
    <col min="12552" max="12552" width="11.7109375" bestFit="1" customWidth="1"/>
    <col min="12553" max="12553" width="9.7109375" customWidth="1"/>
    <col min="12554" max="12554" width="9.140625" customWidth="1"/>
    <col min="12555" max="12555" width="13.85546875" bestFit="1" customWidth="1"/>
    <col min="12559" max="12559" width="3" customWidth="1"/>
    <col min="12560" max="12560" width="7" customWidth="1"/>
    <col min="12561" max="12561" width="38.5703125" customWidth="1"/>
    <col min="12562" max="12564" width="11.28515625" customWidth="1"/>
    <col min="12565" max="12565" width="11.85546875" customWidth="1"/>
    <col min="12566" max="12566" width="12.85546875" bestFit="1" customWidth="1"/>
    <col min="12567" max="12567" width="13.5703125" bestFit="1" customWidth="1"/>
    <col min="12568" max="12568" width="11.7109375" bestFit="1" customWidth="1"/>
    <col min="12569" max="12569" width="9.7109375" customWidth="1"/>
    <col min="12570" max="12570" width="9.140625" customWidth="1"/>
    <col min="12571" max="12571" width="13.85546875" bestFit="1" customWidth="1"/>
    <col min="12575" max="12575" width="3" customWidth="1"/>
    <col min="12576" max="12576" width="7" customWidth="1"/>
    <col min="12577" max="12577" width="38.5703125" customWidth="1"/>
    <col min="12578" max="12580" width="11.28515625" customWidth="1"/>
    <col min="12581" max="12581" width="11.85546875" customWidth="1"/>
    <col min="12582" max="12582" width="12.85546875" bestFit="1" customWidth="1"/>
    <col min="12583" max="12583" width="13.5703125" bestFit="1" customWidth="1"/>
    <col min="12584" max="12584" width="11.7109375" bestFit="1" customWidth="1"/>
    <col min="12585" max="12585" width="9.7109375" customWidth="1"/>
    <col min="12586" max="12586" width="9.140625" customWidth="1"/>
    <col min="12587" max="12587" width="13.85546875" bestFit="1" customWidth="1"/>
    <col min="12591" max="12591" width="3" customWidth="1"/>
    <col min="12592" max="12592" width="7" customWidth="1"/>
    <col min="12593" max="12593" width="38.5703125" customWidth="1"/>
    <col min="12594" max="12596" width="11.28515625" customWidth="1"/>
    <col min="12597" max="12597" width="11.85546875" customWidth="1"/>
    <col min="12598" max="12598" width="12.85546875" bestFit="1" customWidth="1"/>
    <col min="12599" max="12599" width="13.5703125" bestFit="1" customWidth="1"/>
    <col min="12600" max="12600" width="11.7109375" bestFit="1" customWidth="1"/>
    <col min="12601" max="12601" width="9.7109375" customWidth="1"/>
    <col min="12602" max="12602" width="9.140625" customWidth="1"/>
    <col min="12603" max="12603" width="13.85546875" bestFit="1" customWidth="1"/>
    <col min="12607" max="12607" width="3" customWidth="1"/>
    <col min="12608" max="12608" width="7" customWidth="1"/>
    <col min="12609" max="12609" width="38.5703125" customWidth="1"/>
    <col min="12610" max="12612" width="11.28515625" customWidth="1"/>
    <col min="12613" max="12613" width="11.85546875" customWidth="1"/>
    <col min="12614" max="12614" width="12.85546875" bestFit="1" customWidth="1"/>
    <col min="12615" max="12615" width="13.5703125" bestFit="1" customWidth="1"/>
    <col min="12616" max="12616" width="11.7109375" bestFit="1" customWidth="1"/>
    <col min="12617" max="12617" width="9.7109375" customWidth="1"/>
    <col min="12618" max="12618" width="9.140625" customWidth="1"/>
    <col min="12619" max="12619" width="13.85546875" bestFit="1" customWidth="1"/>
    <col min="12623" max="12623" width="3" customWidth="1"/>
    <col min="12624" max="12624" width="7" customWidth="1"/>
    <col min="12625" max="12625" width="38.5703125" customWidth="1"/>
    <col min="12626" max="12628" width="11.28515625" customWidth="1"/>
    <col min="12629" max="12629" width="11.85546875" customWidth="1"/>
    <col min="12630" max="12630" width="12.85546875" bestFit="1" customWidth="1"/>
    <col min="12631" max="12631" width="13.5703125" bestFit="1" customWidth="1"/>
    <col min="12632" max="12632" width="11.7109375" bestFit="1" customWidth="1"/>
    <col min="12633" max="12633" width="9.7109375" customWidth="1"/>
    <col min="12634" max="12634" width="9.140625" customWidth="1"/>
    <col min="12635" max="12635" width="13.85546875" bestFit="1" customWidth="1"/>
    <col min="12639" max="12639" width="3" customWidth="1"/>
    <col min="12640" max="12640" width="7" customWidth="1"/>
    <col min="12641" max="12641" width="38.5703125" customWidth="1"/>
    <col min="12642" max="12644" width="11.28515625" customWidth="1"/>
    <col min="12645" max="12645" width="11.85546875" customWidth="1"/>
    <col min="12646" max="12646" width="12.85546875" bestFit="1" customWidth="1"/>
    <col min="12647" max="12647" width="13.5703125" bestFit="1" customWidth="1"/>
    <col min="12648" max="12648" width="11.7109375" bestFit="1" customWidth="1"/>
    <col min="12649" max="12649" width="9.7109375" customWidth="1"/>
    <col min="12650" max="12650" width="9.140625" customWidth="1"/>
    <col min="12651" max="12651" width="13.85546875" bestFit="1" customWidth="1"/>
    <col min="12655" max="12655" width="3" customWidth="1"/>
    <col min="12656" max="12656" width="7" customWidth="1"/>
    <col min="12657" max="12657" width="38.5703125" customWidth="1"/>
    <col min="12658" max="12660" width="11.28515625" customWidth="1"/>
    <col min="12661" max="12661" width="11.85546875" customWidth="1"/>
    <col min="12662" max="12662" width="12.85546875" bestFit="1" customWidth="1"/>
    <col min="12663" max="12663" width="13.5703125" bestFit="1" customWidth="1"/>
    <col min="12664" max="12664" width="11.7109375" bestFit="1" customWidth="1"/>
    <col min="12665" max="12665" width="9.7109375" customWidth="1"/>
    <col min="12666" max="12666" width="9.140625" customWidth="1"/>
    <col min="12667" max="12667" width="13.85546875" bestFit="1" customWidth="1"/>
    <col min="12671" max="12671" width="3" customWidth="1"/>
    <col min="12672" max="12672" width="7" customWidth="1"/>
    <col min="12673" max="12673" width="38.5703125" customWidth="1"/>
    <col min="12674" max="12676" width="11.28515625" customWidth="1"/>
    <col min="12677" max="12677" width="11.85546875" customWidth="1"/>
    <col min="12678" max="12678" width="12.85546875" bestFit="1" customWidth="1"/>
    <col min="12679" max="12679" width="13.5703125" bestFit="1" customWidth="1"/>
    <col min="12680" max="12680" width="11.7109375" bestFit="1" customWidth="1"/>
    <col min="12681" max="12681" width="9.7109375" customWidth="1"/>
    <col min="12682" max="12682" width="9.140625" customWidth="1"/>
    <col min="12683" max="12683" width="13.85546875" bestFit="1" customWidth="1"/>
    <col min="12687" max="12687" width="3" customWidth="1"/>
    <col min="12688" max="12688" width="7" customWidth="1"/>
    <col min="12689" max="12689" width="38.5703125" customWidth="1"/>
    <col min="12690" max="12692" width="11.28515625" customWidth="1"/>
    <col min="12693" max="12693" width="11.85546875" customWidth="1"/>
    <col min="12694" max="12694" width="12.85546875" bestFit="1" customWidth="1"/>
    <col min="12695" max="12695" width="13.5703125" bestFit="1" customWidth="1"/>
    <col min="12696" max="12696" width="11.7109375" bestFit="1" customWidth="1"/>
    <col min="12697" max="12697" width="9.7109375" customWidth="1"/>
    <col min="12698" max="12698" width="9.140625" customWidth="1"/>
    <col min="12699" max="12699" width="13.85546875" bestFit="1" customWidth="1"/>
    <col min="12703" max="12703" width="3" customWidth="1"/>
    <col min="12704" max="12704" width="7" customWidth="1"/>
    <col min="12705" max="12705" width="38.5703125" customWidth="1"/>
    <col min="12706" max="12708" width="11.28515625" customWidth="1"/>
    <col min="12709" max="12709" width="11.85546875" customWidth="1"/>
    <col min="12710" max="12710" width="12.85546875" bestFit="1" customWidth="1"/>
    <col min="12711" max="12711" width="13.5703125" bestFit="1" customWidth="1"/>
    <col min="12712" max="12712" width="11.7109375" bestFit="1" customWidth="1"/>
    <col min="12713" max="12713" width="9.7109375" customWidth="1"/>
    <col min="12714" max="12714" width="9.140625" customWidth="1"/>
    <col min="12715" max="12715" width="13.85546875" bestFit="1" customWidth="1"/>
    <col min="12719" max="12719" width="3" customWidth="1"/>
    <col min="12720" max="12720" width="7" customWidth="1"/>
    <col min="12721" max="12721" width="38.5703125" customWidth="1"/>
    <col min="12722" max="12724" width="11.28515625" customWidth="1"/>
    <col min="12725" max="12725" width="11.85546875" customWidth="1"/>
    <col min="12726" max="12726" width="12.85546875" bestFit="1" customWidth="1"/>
    <col min="12727" max="12727" width="13.5703125" bestFit="1" customWidth="1"/>
    <col min="12728" max="12728" width="11.7109375" bestFit="1" customWidth="1"/>
    <col min="12729" max="12729" width="9.7109375" customWidth="1"/>
    <col min="12730" max="12730" width="9.140625" customWidth="1"/>
    <col min="12731" max="12731" width="13.85546875" bestFit="1" customWidth="1"/>
    <col min="12735" max="12735" width="3" customWidth="1"/>
    <col min="12736" max="12736" width="7" customWidth="1"/>
    <col min="12737" max="12737" width="38.5703125" customWidth="1"/>
    <col min="12738" max="12740" width="11.28515625" customWidth="1"/>
    <col min="12741" max="12741" width="11.85546875" customWidth="1"/>
    <col min="12742" max="12742" width="12.85546875" bestFit="1" customWidth="1"/>
    <col min="12743" max="12743" width="13.5703125" bestFit="1" customWidth="1"/>
    <col min="12744" max="12744" width="11.7109375" bestFit="1" customWidth="1"/>
    <col min="12745" max="12745" width="9.7109375" customWidth="1"/>
    <col min="12746" max="12746" width="9.140625" customWidth="1"/>
    <col min="12747" max="12747" width="13.85546875" bestFit="1" customWidth="1"/>
    <col min="12751" max="12751" width="3" customWidth="1"/>
    <col min="12752" max="12752" width="7" customWidth="1"/>
    <col min="12753" max="12753" width="38.5703125" customWidth="1"/>
    <col min="12754" max="12756" width="11.28515625" customWidth="1"/>
    <col min="12757" max="12757" width="11.85546875" customWidth="1"/>
    <col min="12758" max="12758" width="12.85546875" bestFit="1" customWidth="1"/>
    <col min="12759" max="12759" width="13.5703125" bestFit="1" customWidth="1"/>
    <col min="12760" max="12760" width="11.7109375" bestFit="1" customWidth="1"/>
    <col min="12761" max="12761" width="9.7109375" customWidth="1"/>
    <col min="12762" max="12762" width="9.140625" customWidth="1"/>
    <col min="12763" max="12763" width="13.85546875" bestFit="1" customWidth="1"/>
    <col min="12767" max="12767" width="3" customWidth="1"/>
    <col min="12768" max="12768" width="7" customWidth="1"/>
    <col min="12769" max="12769" width="38.5703125" customWidth="1"/>
    <col min="12770" max="12772" width="11.28515625" customWidth="1"/>
    <col min="12773" max="12773" width="11.85546875" customWidth="1"/>
    <col min="12774" max="12774" width="12.85546875" bestFit="1" customWidth="1"/>
    <col min="12775" max="12775" width="13.5703125" bestFit="1" customWidth="1"/>
    <col min="12776" max="12776" width="11.7109375" bestFit="1" customWidth="1"/>
    <col min="12777" max="12777" width="9.7109375" customWidth="1"/>
    <col min="12778" max="12778" width="9.140625" customWidth="1"/>
    <col min="12779" max="12779" width="13.85546875" bestFit="1" customWidth="1"/>
    <col min="12783" max="12783" width="3" customWidth="1"/>
    <col min="12784" max="12784" width="7" customWidth="1"/>
    <col min="12785" max="12785" width="38.5703125" customWidth="1"/>
    <col min="12786" max="12788" width="11.28515625" customWidth="1"/>
    <col min="12789" max="12789" width="11.85546875" customWidth="1"/>
    <col min="12790" max="12790" width="12.85546875" bestFit="1" customWidth="1"/>
    <col min="12791" max="12791" width="13.5703125" bestFit="1" customWidth="1"/>
    <col min="12792" max="12792" width="11.7109375" bestFit="1" customWidth="1"/>
    <col min="12793" max="12793" width="9.7109375" customWidth="1"/>
    <col min="12794" max="12794" width="9.140625" customWidth="1"/>
    <col min="12795" max="12795" width="13.85546875" bestFit="1" customWidth="1"/>
    <col min="12799" max="12799" width="3" customWidth="1"/>
    <col min="12800" max="12800" width="7" customWidth="1"/>
    <col min="12801" max="12801" width="38.5703125" customWidth="1"/>
    <col min="12802" max="12804" width="11.28515625" customWidth="1"/>
    <col min="12805" max="12805" width="11.85546875" customWidth="1"/>
    <col min="12806" max="12806" width="12.85546875" bestFit="1" customWidth="1"/>
    <col min="12807" max="12807" width="13.5703125" bestFit="1" customWidth="1"/>
    <col min="12808" max="12808" width="11.7109375" bestFit="1" customWidth="1"/>
    <col min="12809" max="12809" width="9.7109375" customWidth="1"/>
    <col min="12810" max="12810" width="9.140625" customWidth="1"/>
    <col min="12811" max="12811" width="13.85546875" bestFit="1" customWidth="1"/>
    <col min="12815" max="12815" width="3" customWidth="1"/>
    <col min="12816" max="12816" width="7" customWidth="1"/>
    <col min="12817" max="12817" width="38.5703125" customWidth="1"/>
    <col min="12818" max="12820" width="11.28515625" customWidth="1"/>
    <col min="12821" max="12821" width="11.85546875" customWidth="1"/>
    <col min="12822" max="12822" width="12.85546875" bestFit="1" customWidth="1"/>
    <col min="12823" max="12823" width="13.5703125" bestFit="1" customWidth="1"/>
    <col min="12824" max="12824" width="11.7109375" bestFit="1" customWidth="1"/>
    <col min="12825" max="12825" width="9.7109375" customWidth="1"/>
    <col min="12826" max="12826" width="9.140625" customWidth="1"/>
    <col min="12827" max="12827" width="13.85546875" bestFit="1" customWidth="1"/>
    <col min="12831" max="12831" width="3" customWidth="1"/>
    <col min="12832" max="12832" width="7" customWidth="1"/>
    <col min="12833" max="12833" width="38.5703125" customWidth="1"/>
    <col min="12834" max="12836" width="11.28515625" customWidth="1"/>
    <col min="12837" max="12837" width="11.85546875" customWidth="1"/>
    <col min="12838" max="12838" width="12.85546875" bestFit="1" customWidth="1"/>
    <col min="12839" max="12839" width="13.5703125" bestFit="1" customWidth="1"/>
    <col min="12840" max="12840" width="11.7109375" bestFit="1" customWidth="1"/>
    <col min="12841" max="12841" width="9.7109375" customWidth="1"/>
    <col min="12842" max="12842" width="9.140625" customWidth="1"/>
    <col min="12843" max="12843" width="13.85546875" bestFit="1" customWidth="1"/>
    <col min="12847" max="12847" width="3" customWidth="1"/>
    <col min="12848" max="12848" width="7" customWidth="1"/>
    <col min="12849" max="12849" width="38.5703125" customWidth="1"/>
    <col min="12850" max="12852" width="11.28515625" customWidth="1"/>
    <col min="12853" max="12853" width="11.85546875" customWidth="1"/>
    <col min="12854" max="12854" width="12.85546875" bestFit="1" customWidth="1"/>
    <col min="12855" max="12855" width="13.5703125" bestFit="1" customWidth="1"/>
    <col min="12856" max="12856" width="11.7109375" bestFit="1" customWidth="1"/>
    <col min="12857" max="12857" width="9.7109375" customWidth="1"/>
    <col min="12858" max="12858" width="9.140625" customWidth="1"/>
    <col min="12859" max="12859" width="13.85546875" bestFit="1" customWidth="1"/>
    <col min="12863" max="12863" width="3" customWidth="1"/>
    <col min="12864" max="12864" width="7" customWidth="1"/>
    <col min="12865" max="12865" width="38.5703125" customWidth="1"/>
    <col min="12866" max="12868" width="11.28515625" customWidth="1"/>
    <col min="12869" max="12869" width="11.85546875" customWidth="1"/>
    <col min="12870" max="12870" width="12.85546875" bestFit="1" customWidth="1"/>
    <col min="12871" max="12871" width="13.5703125" bestFit="1" customWidth="1"/>
    <col min="12872" max="12872" width="11.7109375" bestFit="1" customWidth="1"/>
    <col min="12873" max="12873" width="9.7109375" customWidth="1"/>
    <col min="12874" max="12874" width="9.140625" customWidth="1"/>
    <col min="12875" max="12875" width="13.85546875" bestFit="1" customWidth="1"/>
    <col min="12879" max="12879" width="3" customWidth="1"/>
    <col min="12880" max="12880" width="7" customWidth="1"/>
    <col min="12881" max="12881" width="38.5703125" customWidth="1"/>
    <col min="12882" max="12884" width="11.28515625" customWidth="1"/>
    <col min="12885" max="12885" width="11.85546875" customWidth="1"/>
    <col min="12886" max="12886" width="12.85546875" bestFit="1" customWidth="1"/>
    <col min="12887" max="12887" width="13.5703125" bestFit="1" customWidth="1"/>
    <col min="12888" max="12888" width="11.7109375" bestFit="1" customWidth="1"/>
    <col min="12889" max="12889" width="9.7109375" customWidth="1"/>
    <col min="12890" max="12890" width="9.140625" customWidth="1"/>
    <col min="12891" max="12891" width="13.85546875" bestFit="1" customWidth="1"/>
    <col min="12895" max="12895" width="3" customWidth="1"/>
    <col min="12896" max="12896" width="7" customWidth="1"/>
    <col min="12897" max="12897" width="38.5703125" customWidth="1"/>
    <col min="12898" max="12900" width="11.28515625" customWidth="1"/>
    <col min="12901" max="12901" width="11.85546875" customWidth="1"/>
    <col min="12902" max="12902" width="12.85546875" bestFit="1" customWidth="1"/>
    <col min="12903" max="12903" width="13.5703125" bestFit="1" customWidth="1"/>
    <col min="12904" max="12904" width="11.7109375" bestFit="1" customWidth="1"/>
    <col min="12905" max="12905" width="9.7109375" customWidth="1"/>
    <col min="12906" max="12906" width="9.140625" customWidth="1"/>
    <col min="12907" max="12907" width="13.85546875" bestFit="1" customWidth="1"/>
    <col min="12911" max="12911" width="3" customWidth="1"/>
    <col min="12912" max="12912" width="7" customWidth="1"/>
    <col min="12913" max="12913" width="38.5703125" customWidth="1"/>
    <col min="12914" max="12916" width="11.28515625" customWidth="1"/>
    <col min="12917" max="12917" width="11.85546875" customWidth="1"/>
    <col min="12918" max="12918" width="12.85546875" bestFit="1" customWidth="1"/>
    <col min="12919" max="12919" width="13.5703125" bestFit="1" customWidth="1"/>
    <col min="12920" max="12920" width="11.7109375" bestFit="1" customWidth="1"/>
    <col min="12921" max="12921" width="9.7109375" customWidth="1"/>
    <col min="12922" max="12922" width="9.140625" customWidth="1"/>
    <col min="12923" max="12923" width="13.85546875" bestFit="1" customWidth="1"/>
    <col min="12927" max="12927" width="3" customWidth="1"/>
    <col min="12928" max="12928" width="7" customWidth="1"/>
    <col min="12929" max="12929" width="38.5703125" customWidth="1"/>
    <col min="12930" max="12932" width="11.28515625" customWidth="1"/>
    <col min="12933" max="12933" width="11.85546875" customWidth="1"/>
    <col min="12934" max="12934" width="12.85546875" bestFit="1" customWidth="1"/>
    <col min="12935" max="12935" width="13.5703125" bestFit="1" customWidth="1"/>
    <col min="12936" max="12936" width="11.7109375" bestFit="1" customWidth="1"/>
    <col min="12937" max="12937" width="9.7109375" customWidth="1"/>
    <col min="12938" max="12938" width="9.140625" customWidth="1"/>
    <col min="12939" max="12939" width="13.85546875" bestFit="1" customWidth="1"/>
    <col min="12943" max="12943" width="3" customWidth="1"/>
    <col min="12944" max="12944" width="7" customWidth="1"/>
    <col min="12945" max="12945" width="38.5703125" customWidth="1"/>
    <col min="12946" max="12948" width="11.28515625" customWidth="1"/>
    <col min="12949" max="12949" width="11.85546875" customWidth="1"/>
    <col min="12950" max="12950" width="12.85546875" bestFit="1" customWidth="1"/>
    <col min="12951" max="12951" width="13.5703125" bestFit="1" customWidth="1"/>
    <col min="12952" max="12952" width="11.7109375" bestFit="1" customWidth="1"/>
    <col min="12953" max="12953" width="9.7109375" customWidth="1"/>
    <col min="12954" max="12954" width="9.140625" customWidth="1"/>
    <col min="12955" max="12955" width="13.85546875" bestFit="1" customWidth="1"/>
    <col min="12959" max="12959" width="3" customWidth="1"/>
    <col min="12960" max="12960" width="7" customWidth="1"/>
    <col min="12961" max="12961" width="38.5703125" customWidth="1"/>
    <col min="12962" max="12964" width="11.28515625" customWidth="1"/>
    <col min="12965" max="12965" width="11.85546875" customWidth="1"/>
    <col min="12966" max="12966" width="12.85546875" bestFit="1" customWidth="1"/>
    <col min="12967" max="12967" width="13.5703125" bestFit="1" customWidth="1"/>
    <col min="12968" max="12968" width="11.7109375" bestFit="1" customWidth="1"/>
    <col min="12969" max="12969" width="9.7109375" customWidth="1"/>
    <col min="12970" max="12970" width="9.140625" customWidth="1"/>
    <col min="12971" max="12971" width="13.85546875" bestFit="1" customWidth="1"/>
    <col min="12975" max="12975" width="3" customWidth="1"/>
    <col min="12976" max="12976" width="7" customWidth="1"/>
    <col min="12977" max="12977" width="38.5703125" customWidth="1"/>
    <col min="12978" max="12980" width="11.28515625" customWidth="1"/>
    <col min="12981" max="12981" width="11.85546875" customWidth="1"/>
    <col min="12982" max="12982" width="12.85546875" bestFit="1" customWidth="1"/>
    <col min="12983" max="12983" width="13.5703125" bestFit="1" customWidth="1"/>
    <col min="12984" max="12984" width="11.7109375" bestFit="1" customWidth="1"/>
    <col min="12985" max="12985" width="9.7109375" customWidth="1"/>
    <col min="12986" max="12986" width="9.140625" customWidth="1"/>
    <col min="12987" max="12987" width="13.85546875" bestFit="1" customWidth="1"/>
    <col min="12991" max="12991" width="3" customWidth="1"/>
    <col min="12992" max="12992" width="7" customWidth="1"/>
    <col min="12993" max="12993" width="38.5703125" customWidth="1"/>
    <col min="12994" max="12996" width="11.28515625" customWidth="1"/>
    <col min="12997" max="12997" width="11.85546875" customWidth="1"/>
    <col min="12998" max="12998" width="12.85546875" bestFit="1" customWidth="1"/>
    <col min="12999" max="12999" width="13.5703125" bestFit="1" customWidth="1"/>
    <col min="13000" max="13000" width="11.7109375" bestFit="1" customWidth="1"/>
    <col min="13001" max="13001" width="9.7109375" customWidth="1"/>
    <col min="13002" max="13002" width="9.140625" customWidth="1"/>
    <col min="13003" max="13003" width="13.85546875" bestFit="1" customWidth="1"/>
    <col min="13007" max="13007" width="3" customWidth="1"/>
    <col min="13008" max="13008" width="7" customWidth="1"/>
    <col min="13009" max="13009" width="38.5703125" customWidth="1"/>
    <col min="13010" max="13012" width="11.28515625" customWidth="1"/>
    <col min="13013" max="13013" width="11.85546875" customWidth="1"/>
    <col min="13014" max="13014" width="12.85546875" bestFit="1" customWidth="1"/>
    <col min="13015" max="13015" width="13.5703125" bestFit="1" customWidth="1"/>
    <col min="13016" max="13016" width="11.7109375" bestFit="1" customWidth="1"/>
    <col min="13017" max="13017" width="9.7109375" customWidth="1"/>
    <col min="13018" max="13018" width="9.140625" customWidth="1"/>
    <col min="13019" max="13019" width="13.85546875" bestFit="1" customWidth="1"/>
    <col min="13023" max="13023" width="3" customWidth="1"/>
    <col min="13024" max="13024" width="7" customWidth="1"/>
    <col min="13025" max="13025" width="38.5703125" customWidth="1"/>
    <col min="13026" max="13028" width="11.28515625" customWidth="1"/>
    <col min="13029" max="13029" width="11.85546875" customWidth="1"/>
    <col min="13030" max="13030" width="12.85546875" bestFit="1" customWidth="1"/>
    <col min="13031" max="13031" width="13.5703125" bestFit="1" customWidth="1"/>
    <col min="13032" max="13032" width="11.7109375" bestFit="1" customWidth="1"/>
    <col min="13033" max="13033" width="9.7109375" customWidth="1"/>
    <col min="13034" max="13034" width="9.140625" customWidth="1"/>
    <col min="13035" max="13035" width="13.85546875" bestFit="1" customWidth="1"/>
    <col min="13039" max="13039" width="3" customWidth="1"/>
    <col min="13040" max="13040" width="7" customWidth="1"/>
    <col min="13041" max="13041" width="38.5703125" customWidth="1"/>
    <col min="13042" max="13044" width="11.28515625" customWidth="1"/>
    <col min="13045" max="13045" width="11.85546875" customWidth="1"/>
    <col min="13046" max="13046" width="12.85546875" bestFit="1" customWidth="1"/>
    <col min="13047" max="13047" width="13.5703125" bestFit="1" customWidth="1"/>
    <col min="13048" max="13048" width="11.7109375" bestFit="1" customWidth="1"/>
    <col min="13049" max="13049" width="9.7109375" customWidth="1"/>
    <col min="13050" max="13050" width="9.140625" customWidth="1"/>
    <col min="13051" max="13051" width="13.85546875" bestFit="1" customWidth="1"/>
    <col min="13055" max="13055" width="3" customWidth="1"/>
    <col min="13056" max="13056" width="7" customWidth="1"/>
    <col min="13057" max="13057" width="38.5703125" customWidth="1"/>
    <col min="13058" max="13060" width="11.28515625" customWidth="1"/>
    <col min="13061" max="13061" width="11.85546875" customWidth="1"/>
    <col min="13062" max="13062" width="12.85546875" bestFit="1" customWidth="1"/>
    <col min="13063" max="13063" width="13.5703125" bestFit="1" customWidth="1"/>
    <col min="13064" max="13064" width="11.7109375" bestFit="1" customWidth="1"/>
    <col min="13065" max="13065" width="9.7109375" customWidth="1"/>
    <col min="13066" max="13066" width="9.140625" customWidth="1"/>
    <col min="13067" max="13067" width="13.85546875" bestFit="1" customWidth="1"/>
    <col min="13071" max="13071" width="3" customWidth="1"/>
    <col min="13072" max="13072" width="7" customWidth="1"/>
    <col min="13073" max="13073" width="38.5703125" customWidth="1"/>
    <col min="13074" max="13076" width="11.28515625" customWidth="1"/>
    <col min="13077" max="13077" width="11.85546875" customWidth="1"/>
    <col min="13078" max="13078" width="12.85546875" bestFit="1" customWidth="1"/>
    <col min="13079" max="13079" width="13.5703125" bestFit="1" customWidth="1"/>
    <col min="13080" max="13080" width="11.7109375" bestFit="1" customWidth="1"/>
    <col min="13081" max="13081" width="9.7109375" customWidth="1"/>
    <col min="13082" max="13082" width="9.140625" customWidth="1"/>
    <col min="13083" max="13083" width="13.85546875" bestFit="1" customWidth="1"/>
    <col min="13087" max="13087" width="3" customWidth="1"/>
    <col min="13088" max="13088" width="7" customWidth="1"/>
    <col min="13089" max="13089" width="38.5703125" customWidth="1"/>
    <col min="13090" max="13092" width="11.28515625" customWidth="1"/>
    <col min="13093" max="13093" width="11.85546875" customWidth="1"/>
    <col min="13094" max="13094" width="12.85546875" bestFit="1" customWidth="1"/>
    <col min="13095" max="13095" width="13.5703125" bestFit="1" customWidth="1"/>
    <col min="13096" max="13096" width="11.7109375" bestFit="1" customWidth="1"/>
    <col min="13097" max="13097" width="9.7109375" customWidth="1"/>
    <col min="13098" max="13098" width="9.140625" customWidth="1"/>
    <col min="13099" max="13099" width="13.85546875" bestFit="1" customWidth="1"/>
    <col min="13103" max="13103" width="3" customWidth="1"/>
    <col min="13104" max="13104" width="7" customWidth="1"/>
    <col min="13105" max="13105" width="38.5703125" customWidth="1"/>
    <col min="13106" max="13108" width="11.28515625" customWidth="1"/>
    <col min="13109" max="13109" width="11.85546875" customWidth="1"/>
    <col min="13110" max="13110" width="12.85546875" bestFit="1" customWidth="1"/>
    <col min="13111" max="13111" width="13.5703125" bestFit="1" customWidth="1"/>
    <col min="13112" max="13112" width="11.7109375" bestFit="1" customWidth="1"/>
    <col min="13113" max="13113" width="9.7109375" customWidth="1"/>
    <col min="13114" max="13114" width="9.140625" customWidth="1"/>
    <col min="13115" max="13115" width="13.85546875" bestFit="1" customWidth="1"/>
    <col min="13119" max="13119" width="3" customWidth="1"/>
    <col min="13120" max="13120" width="7" customWidth="1"/>
    <col min="13121" max="13121" width="38.5703125" customWidth="1"/>
    <col min="13122" max="13124" width="11.28515625" customWidth="1"/>
    <col min="13125" max="13125" width="11.85546875" customWidth="1"/>
    <col min="13126" max="13126" width="12.85546875" bestFit="1" customWidth="1"/>
    <col min="13127" max="13127" width="13.5703125" bestFit="1" customWidth="1"/>
    <col min="13128" max="13128" width="11.7109375" bestFit="1" customWidth="1"/>
    <col min="13129" max="13129" width="9.7109375" customWidth="1"/>
    <col min="13130" max="13130" width="9.140625" customWidth="1"/>
    <col min="13131" max="13131" width="13.85546875" bestFit="1" customWidth="1"/>
    <col min="13135" max="13135" width="3" customWidth="1"/>
    <col min="13136" max="13136" width="7" customWidth="1"/>
    <col min="13137" max="13137" width="38.5703125" customWidth="1"/>
    <col min="13138" max="13140" width="11.28515625" customWidth="1"/>
    <col min="13141" max="13141" width="11.85546875" customWidth="1"/>
    <col min="13142" max="13142" width="12.85546875" bestFit="1" customWidth="1"/>
    <col min="13143" max="13143" width="13.5703125" bestFit="1" customWidth="1"/>
    <col min="13144" max="13144" width="11.7109375" bestFit="1" customWidth="1"/>
    <col min="13145" max="13145" width="9.7109375" customWidth="1"/>
    <col min="13146" max="13146" width="9.140625" customWidth="1"/>
    <col min="13147" max="13147" width="13.85546875" bestFit="1" customWidth="1"/>
    <col min="13151" max="13151" width="3" customWidth="1"/>
    <col min="13152" max="13152" width="7" customWidth="1"/>
    <col min="13153" max="13153" width="38.5703125" customWidth="1"/>
    <col min="13154" max="13156" width="11.28515625" customWidth="1"/>
    <col min="13157" max="13157" width="11.85546875" customWidth="1"/>
    <col min="13158" max="13158" width="12.85546875" bestFit="1" customWidth="1"/>
    <col min="13159" max="13159" width="13.5703125" bestFit="1" customWidth="1"/>
    <col min="13160" max="13160" width="11.7109375" bestFit="1" customWidth="1"/>
    <col min="13161" max="13161" width="9.7109375" customWidth="1"/>
    <col min="13162" max="13162" width="9.140625" customWidth="1"/>
    <col min="13163" max="13163" width="13.85546875" bestFit="1" customWidth="1"/>
    <col min="13167" max="13167" width="3" customWidth="1"/>
    <col min="13168" max="13168" width="7" customWidth="1"/>
    <col min="13169" max="13169" width="38.5703125" customWidth="1"/>
    <col min="13170" max="13172" width="11.28515625" customWidth="1"/>
    <col min="13173" max="13173" width="11.85546875" customWidth="1"/>
    <col min="13174" max="13174" width="12.85546875" bestFit="1" customWidth="1"/>
    <col min="13175" max="13175" width="13.5703125" bestFit="1" customWidth="1"/>
    <col min="13176" max="13176" width="11.7109375" bestFit="1" customWidth="1"/>
    <col min="13177" max="13177" width="9.7109375" customWidth="1"/>
    <col min="13178" max="13178" width="9.140625" customWidth="1"/>
    <col min="13179" max="13179" width="13.85546875" bestFit="1" customWidth="1"/>
    <col min="13183" max="13183" width="3" customWidth="1"/>
    <col min="13184" max="13184" width="7" customWidth="1"/>
    <col min="13185" max="13185" width="38.5703125" customWidth="1"/>
    <col min="13186" max="13188" width="11.28515625" customWidth="1"/>
    <col min="13189" max="13189" width="11.85546875" customWidth="1"/>
    <col min="13190" max="13190" width="12.85546875" bestFit="1" customWidth="1"/>
    <col min="13191" max="13191" width="13.5703125" bestFit="1" customWidth="1"/>
    <col min="13192" max="13192" width="11.7109375" bestFit="1" customWidth="1"/>
    <col min="13193" max="13193" width="9.7109375" customWidth="1"/>
    <col min="13194" max="13194" width="9.140625" customWidth="1"/>
    <col min="13195" max="13195" width="13.85546875" bestFit="1" customWidth="1"/>
    <col min="13199" max="13199" width="3" customWidth="1"/>
    <col min="13200" max="13200" width="7" customWidth="1"/>
    <col min="13201" max="13201" width="38.5703125" customWidth="1"/>
    <col min="13202" max="13204" width="11.28515625" customWidth="1"/>
    <col min="13205" max="13205" width="11.85546875" customWidth="1"/>
    <col min="13206" max="13206" width="12.85546875" bestFit="1" customWidth="1"/>
    <col min="13207" max="13207" width="13.5703125" bestFit="1" customWidth="1"/>
    <col min="13208" max="13208" width="11.7109375" bestFit="1" customWidth="1"/>
    <col min="13209" max="13209" width="9.7109375" customWidth="1"/>
    <col min="13210" max="13210" width="9.140625" customWidth="1"/>
    <col min="13211" max="13211" width="13.85546875" bestFit="1" customWidth="1"/>
    <col min="13215" max="13215" width="3" customWidth="1"/>
    <col min="13216" max="13216" width="7" customWidth="1"/>
    <col min="13217" max="13217" width="38.5703125" customWidth="1"/>
    <col min="13218" max="13220" width="11.28515625" customWidth="1"/>
    <col min="13221" max="13221" width="11.85546875" customWidth="1"/>
    <col min="13222" max="13222" width="12.85546875" bestFit="1" customWidth="1"/>
    <col min="13223" max="13223" width="13.5703125" bestFit="1" customWidth="1"/>
    <col min="13224" max="13224" width="11.7109375" bestFit="1" customWidth="1"/>
    <col min="13225" max="13225" width="9.7109375" customWidth="1"/>
    <col min="13226" max="13226" width="9.140625" customWidth="1"/>
    <col min="13227" max="13227" width="13.85546875" bestFit="1" customWidth="1"/>
    <col min="13231" max="13231" width="3" customWidth="1"/>
    <col min="13232" max="13232" width="7" customWidth="1"/>
    <col min="13233" max="13233" width="38.5703125" customWidth="1"/>
    <col min="13234" max="13236" width="11.28515625" customWidth="1"/>
    <col min="13237" max="13237" width="11.85546875" customWidth="1"/>
    <col min="13238" max="13238" width="12.85546875" bestFit="1" customWidth="1"/>
    <col min="13239" max="13239" width="13.5703125" bestFit="1" customWidth="1"/>
    <col min="13240" max="13240" width="11.7109375" bestFit="1" customWidth="1"/>
    <col min="13241" max="13241" width="9.7109375" customWidth="1"/>
    <col min="13242" max="13242" width="9.140625" customWidth="1"/>
    <col min="13243" max="13243" width="13.85546875" bestFit="1" customWidth="1"/>
    <col min="13247" max="13247" width="3" customWidth="1"/>
    <col min="13248" max="13248" width="7" customWidth="1"/>
    <col min="13249" max="13249" width="38.5703125" customWidth="1"/>
    <col min="13250" max="13252" width="11.28515625" customWidth="1"/>
    <col min="13253" max="13253" width="11.85546875" customWidth="1"/>
    <col min="13254" max="13254" width="12.85546875" bestFit="1" customWidth="1"/>
    <col min="13255" max="13255" width="13.5703125" bestFit="1" customWidth="1"/>
    <col min="13256" max="13256" width="11.7109375" bestFit="1" customWidth="1"/>
    <col min="13257" max="13257" width="9.7109375" customWidth="1"/>
    <col min="13258" max="13258" width="9.140625" customWidth="1"/>
    <col min="13259" max="13259" width="13.85546875" bestFit="1" customWidth="1"/>
    <col min="13263" max="13263" width="3" customWidth="1"/>
    <col min="13264" max="13264" width="7" customWidth="1"/>
    <col min="13265" max="13265" width="38.5703125" customWidth="1"/>
    <col min="13266" max="13268" width="11.28515625" customWidth="1"/>
    <col min="13269" max="13269" width="11.85546875" customWidth="1"/>
    <col min="13270" max="13270" width="12.85546875" bestFit="1" customWidth="1"/>
    <col min="13271" max="13271" width="13.5703125" bestFit="1" customWidth="1"/>
    <col min="13272" max="13272" width="11.7109375" bestFit="1" customWidth="1"/>
    <col min="13273" max="13273" width="9.7109375" customWidth="1"/>
    <col min="13274" max="13274" width="9.140625" customWidth="1"/>
    <col min="13275" max="13275" width="13.85546875" bestFit="1" customWidth="1"/>
    <col min="13279" max="13279" width="3" customWidth="1"/>
    <col min="13280" max="13280" width="7" customWidth="1"/>
    <col min="13281" max="13281" width="38.5703125" customWidth="1"/>
    <col min="13282" max="13284" width="11.28515625" customWidth="1"/>
    <col min="13285" max="13285" width="11.85546875" customWidth="1"/>
    <col min="13286" max="13286" width="12.85546875" bestFit="1" customWidth="1"/>
    <col min="13287" max="13287" width="13.5703125" bestFit="1" customWidth="1"/>
    <col min="13288" max="13288" width="11.7109375" bestFit="1" customWidth="1"/>
    <col min="13289" max="13289" width="9.7109375" customWidth="1"/>
    <col min="13290" max="13290" width="9.140625" customWidth="1"/>
    <col min="13291" max="13291" width="13.85546875" bestFit="1" customWidth="1"/>
    <col min="13295" max="13295" width="3" customWidth="1"/>
    <col min="13296" max="13296" width="7" customWidth="1"/>
    <col min="13297" max="13297" width="38.5703125" customWidth="1"/>
    <col min="13298" max="13300" width="11.28515625" customWidth="1"/>
    <col min="13301" max="13301" width="11.85546875" customWidth="1"/>
    <col min="13302" max="13302" width="12.85546875" bestFit="1" customWidth="1"/>
    <col min="13303" max="13303" width="13.5703125" bestFit="1" customWidth="1"/>
    <col min="13304" max="13304" width="11.7109375" bestFit="1" customWidth="1"/>
    <col min="13305" max="13305" width="9.7109375" customWidth="1"/>
    <col min="13306" max="13306" width="9.140625" customWidth="1"/>
    <col min="13307" max="13307" width="13.85546875" bestFit="1" customWidth="1"/>
    <col min="13311" max="13311" width="3" customWidth="1"/>
    <col min="13312" max="13312" width="7" customWidth="1"/>
    <col min="13313" max="13313" width="38.5703125" customWidth="1"/>
    <col min="13314" max="13316" width="11.28515625" customWidth="1"/>
    <col min="13317" max="13317" width="11.85546875" customWidth="1"/>
    <col min="13318" max="13318" width="12.85546875" bestFit="1" customWidth="1"/>
    <col min="13319" max="13319" width="13.5703125" bestFit="1" customWidth="1"/>
    <col min="13320" max="13320" width="11.7109375" bestFit="1" customWidth="1"/>
    <col min="13321" max="13321" width="9.7109375" customWidth="1"/>
    <col min="13322" max="13322" width="9.140625" customWidth="1"/>
    <col min="13323" max="13323" width="13.85546875" bestFit="1" customWidth="1"/>
    <col min="13327" max="13327" width="3" customWidth="1"/>
    <col min="13328" max="13328" width="7" customWidth="1"/>
    <col min="13329" max="13329" width="38.5703125" customWidth="1"/>
    <col min="13330" max="13332" width="11.28515625" customWidth="1"/>
    <col min="13333" max="13333" width="11.85546875" customWidth="1"/>
    <col min="13334" max="13334" width="12.85546875" bestFit="1" customWidth="1"/>
    <col min="13335" max="13335" width="13.5703125" bestFit="1" customWidth="1"/>
    <col min="13336" max="13336" width="11.7109375" bestFit="1" customWidth="1"/>
    <col min="13337" max="13337" width="9.7109375" customWidth="1"/>
    <col min="13338" max="13338" width="9.140625" customWidth="1"/>
    <col min="13339" max="13339" width="13.85546875" bestFit="1" customWidth="1"/>
    <col min="13343" max="13343" width="3" customWidth="1"/>
    <col min="13344" max="13344" width="7" customWidth="1"/>
    <col min="13345" max="13345" width="38.5703125" customWidth="1"/>
    <col min="13346" max="13348" width="11.28515625" customWidth="1"/>
    <col min="13349" max="13349" width="11.85546875" customWidth="1"/>
    <col min="13350" max="13350" width="12.85546875" bestFit="1" customWidth="1"/>
    <col min="13351" max="13351" width="13.5703125" bestFit="1" customWidth="1"/>
    <col min="13352" max="13352" width="11.7109375" bestFit="1" customWidth="1"/>
    <col min="13353" max="13353" width="9.7109375" customWidth="1"/>
    <col min="13354" max="13354" width="9.140625" customWidth="1"/>
    <col min="13355" max="13355" width="13.85546875" bestFit="1" customWidth="1"/>
    <col min="13359" max="13359" width="3" customWidth="1"/>
    <col min="13360" max="13360" width="7" customWidth="1"/>
    <col min="13361" max="13361" width="38.5703125" customWidth="1"/>
    <col min="13362" max="13364" width="11.28515625" customWidth="1"/>
    <col min="13365" max="13365" width="11.85546875" customWidth="1"/>
    <col min="13366" max="13366" width="12.85546875" bestFit="1" customWidth="1"/>
    <col min="13367" max="13367" width="13.5703125" bestFit="1" customWidth="1"/>
    <col min="13368" max="13368" width="11.7109375" bestFit="1" customWidth="1"/>
    <col min="13369" max="13369" width="9.7109375" customWidth="1"/>
    <col min="13370" max="13370" width="9.140625" customWidth="1"/>
    <col min="13371" max="13371" width="13.85546875" bestFit="1" customWidth="1"/>
    <col min="13375" max="13375" width="3" customWidth="1"/>
    <col min="13376" max="13376" width="7" customWidth="1"/>
    <col min="13377" max="13377" width="38.5703125" customWidth="1"/>
    <col min="13378" max="13380" width="11.28515625" customWidth="1"/>
    <col min="13381" max="13381" width="11.85546875" customWidth="1"/>
    <col min="13382" max="13382" width="12.85546875" bestFit="1" customWidth="1"/>
    <col min="13383" max="13383" width="13.5703125" bestFit="1" customWidth="1"/>
    <col min="13384" max="13384" width="11.7109375" bestFit="1" customWidth="1"/>
    <col min="13385" max="13385" width="9.7109375" customWidth="1"/>
    <col min="13386" max="13386" width="9.140625" customWidth="1"/>
    <col min="13387" max="13387" width="13.85546875" bestFit="1" customWidth="1"/>
    <col min="13391" max="13391" width="3" customWidth="1"/>
    <col min="13392" max="13392" width="7" customWidth="1"/>
    <col min="13393" max="13393" width="38.5703125" customWidth="1"/>
    <col min="13394" max="13396" width="11.28515625" customWidth="1"/>
    <col min="13397" max="13397" width="11.85546875" customWidth="1"/>
    <col min="13398" max="13398" width="12.85546875" bestFit="1" customWidth="1"/>
    <col min="13399" max="13399" width="13.5703125" bestFit="1" customWidth="1"/>
    <col min="13400" max="13400" width="11.7109375" bestFit="1" customWidth="1"/>
    <col min="13401" max="13401" width="9.7109375" customWidth="1"/>
    <col min="13402" max="13402" width="9.140625" customWidth="1"/>
    <col min="13403" max="13403" width="13.85546875" bestFit="1" customWidth="1"/>
    <col min="13407" max="13407" width="3" customWidth="1"/>
    <col min="13408" max="13408" width="7" customWidth="1"/>
    <col min="13409" max="13409" width="38.5703125" customWidth="1"/>
    <col min="13410" max="13412" width="11.28515625" customWidth="1"/>
    <col min="13413" max="13413" width="11.85546875" customWidth="1"/>
    <col min="13414" max="13414" width="12.85546875" bestFit="1" customWidth="1"/>
    <col min="13415" max="13415" width="13.5703125" bestFit="1" customWidth="1"/>
    <col min="13416" max="13416" width="11.7109375" bestFit="1" customWidth="1"/>
    <col min="13417" max="13417" width="9.7109375" customWidth="1"/>
    <col min="13418" max="13418" width="9.140625" customWidth="1"/>
    <col min="13419" max="13419" width="13.85546875" bestFit="1" customWidth="1"/>
    <col min="13423" max="13423" width="3" customWidth="1"/>
    <col min="13424" max="13424" width="7" customWidth="1"/>
    <col min="13425" max="13425" width="38.5703125" customWidth="1"/>
    <col min="13426" max="13428" width="11.28515625" customWidth="1"/>
    <col min="13429" max="13429" width="11.85546875" customWidth="1"/>
    <col min="13430" max="13430" width="12.85546875" bestFit="1" customWidth="1"/>
    <col min="13431" max="13431" width="13.5703125" bestFit="1" customWidth="1"/>
    <col min="13432" max="13432" width="11.7109375" bestFit="1" customWidth="1"/>
    <col min="13433" max="13433" width="9.7109375" customWidth="1"/>
    <col min="13434" max="13434" width="9.140625" customWidth="1"/>
    <col min="13435" max="13435" width="13.85546875" bestFit="1" customWidth="1"/>
    <col min="13439" max="13439" width="3" customWidth="1"/>
    <col min="13440" max="13440" width="7" customWidth="1"/>
    <col min="13441" max="13441" width="38.5703125" customWidth="1"/>
    <col min="13442" max="13444" width="11.28515625" customWidth="1"/>
    <col min="13445" max="13445" width="11.85546875" customWidth="1"/>
    <col min="13446" max="13446" width="12.85546875" bestFit="1" customWidth="1"/>
    <col min="13447" max="13447" width="13.5703125" bestFit="1" customWidth="1"/>
    <col min="13448" max="13448" width="11.7109375" bestFit="1" customWidth="1"/>
    <col min="13449" max="13449" width="9.7109375" customWidth="1"/>
    <col min="13450" max="13450" width="9.140625" customWidth="1"/>
    <col min="13451" max="13451" width="13.85546875" bestFit="1" customWidth="1"/>
    <col min="13455" max="13455" width="3" customWidth="1"/>
    <col min="13456" max="13456" width="7" customWidth="1"/>
    <col min="13457" max="13457" width="38.5703125" customWidth="1"/>
    <col min="13458" max="13460" width="11.28515625" customWidth="1"/>
    <col min="13461" max="13461" width="11.85546875" customWidth="1"/>
    <col min="13462" max="13462" width="12.85546875" bestFit="1" customWidth="1"/>
    <col min="13463" max="13463" width="13.5703125" bestFit="1" customWidth="1"/>
    <col min="13464" max="13464" width="11.7109375" bestFit="1" customWidth="1"/>
    <col min="13465" max="13465" width="9.7109375" customWidth="1"/>
    <col min="13466" max="13466" width="9.140625" customWidth="1"/>
    <col min="13467" max="13467" width="13.85546875" bestFit="1" customWidth="1"/>
    <col min="13471" max="13471" width="3" customWidth="1"/>
    <col min="13472" max="13472" width="7" customWidth="1"/>
    <col min="13473" max="13473" width="38.5703125" customWidth="1"/>
    <col min="13474" max="13476" width="11.28515625" customWidth="1"/>
    <col min="13477" max="13477" width="11.85546875" customWidth="1"/>
    <col min="13478" max="13478" width="12.85546875" bestFit="1" customWidth="1"/>
    <col min="13479" max="13479" width="13.5703125" bestFit="1" customWidth="1"/>
    <col min="13480" max="13480" width="11.7109375" bestFit="1" customWidth="1"/>
    <col min="13481" max="13481" width="9.7109375" customWidth="1"/>
    <col min="13482" max="13482" width="9.140625" customWidth="1"/>
    <col min="13483" max="13483" width="13.85546875" bestFit="1" customWidth="1"/>
    <col min="13487" max="13487" width="3" customWidth="1"/>
    <col min="13488" max="13488" width="7" customWidth="1"/>
    <col min="13489" max="13489" width="38.5703125" customWidth="1"/>
    <col min="13490" max="13492" width="11.28515625" customWidth="1"/>
    <col min="13493" max="13493" width="11.85546875" customWidth="1"/>
    <col min="13494" max="13494" width="12.85546875" bestFit="1" customWidth="1"/>
    <col min="13495" max="13495" width="13.5703125" bestFit="1" customWidth="1"/>
    <col min="13496" max="13496" width="11.7109375" bestFit="1" customWidth="1"/>
    <col min="13497" max="13497" width="9.7109375" customWidth="1"/>
    <col min="13498" max="13498" width="9.140625" customWidth="1"/>
    <col min="13499" max="13499" width="13.85546875" bestFit="1" customWidth="1"/>
    <col min="13503" max="13503" width="3" customWidth="1"/>
    <col min="13504" max="13504" width="7" customWidth="1"/>
    <col min="13505" max="13505" width="38.5703125" customWidth="1"/>
    <col min="13506" max="13508" width="11.28515625" customWidth="1"/>
    <col min="13509" max="13509" width="11.85546875" customWidth="1"/>
    <col min="13510" max="13510" width="12.85546875" bestFit="1" customWidth="1"/>
    <col min="13511" max="13511" width="13.5703125" bestFit="1" customWidth="1"/>
    <col min="13512" max="13512" width="11.7109375" bestFit="1" customWidth="1"/>
    <col min="13513" max="13513" width="9.7109375" customWidth="1"/>
    <col min="13514" max="13514" width="9.140625" customWidth="1"/>
    <col min="13515" max="13515" width="13.85546875" bestFit="1" customWidth="1"/>
    <col min="13519" max="13519" width="3" customWidth="1"/>
    <col min="13520" max="13520" width="7" customWidth="1"/>
    <col min="13521" max="13521" width="38.5703125" customWidth="1"/>
    <col min="13522" max="13524" width="11.28515625" customWidth="1"/>
    <col min="13525" max="13525" width="11.85546875" customWidth="1"/>
    <col min="13526" max="13526" width="12.85546875" bestFit="1" customWidth="1"/>
    <col min="13527" max="13527" width="13.5703125" bestFit="1" customWidth="1"/>
    <col min="13528" max="13528" width="11.7109375" bestFit="1" customWidth="1"/>
    <col min="13529" max="13529" width="9.7109375" customWidth="1"/>
    <col min="13530" max="13530" width="9.140625" customWidth="1"/>
    <col min="13531" max="13531" width="13.85546875" bestFit="1" customWidth="1"/>
    <col min="13535" max="13535" width="3" customWidth="1"/>
    <col min="13536" max="13536" width="7" customWidth="1"/>
    <col min="13537" max="13537" width="38.5703125" customWidth="1"/>
    <col min="13538" max="13540" width="11.28515625" customWidth="1"/>
    <col min="13541" max="13541" width="11.85546875" customWidth="1"/>
    <col min="13542" max="13542" width="12.85546875" bestFit="1" customWidth="1"/>
    <col min="13543" max="13543" width="13.5703125" bestFit="1" customWidth="1"/>
    <col min="13544" max="13544" width="11.7109375" bestFit="1" customWidth="1"/>
    <col min="13545" max="13545" width="9.7109375" customWidth="1"/>
    <col min="13546" max="13546" width="9.140625" customWidth="1"/>
    <col min="13547" max="13547" width="13.85546875" bestFit="1" customWidth="1"/>
    <col min="13551" max="13551" width="3" customWidth="1"/>
    <col min="13552" max="13552" width="7" customWidth="1"/>
    <col min="13553" max="13553" width="38.5703125" customWidth="1"/>
    <col min="13554" max="13556" width="11.28515625" customWidth="1"/>
    <col min="13557" max="13557" width="11.85546875" customWidth="1"/>
    <col min="13558" max="13558" width="12.85546875" bestFit="1" customWidth="1"/>
    <col min="13559" max="13559" width="13.5703125" bestFit="1" customWidth="1"/>
    <col min="13560" max="13560" width="11.7109375" bestFit="1" customWidth="1"/>
    <col min="13561" max="13561" width="9.7109375" customWidth="1"/>
    <col min="13562" max="13562" width="9.140625" customWidth="1"/>
    <col min="13563" max="13563" width="13.85546875" bestFit="1" customWidth="1"/>
    <col min="13567" max="13567" width="3" customWidth="1"/>
    <col min="13568" max="13568" width="7" customWidth="1"/>
    <col min="13569" max="13569" width="38.5703125" customWidth="1"/>
    <col min="13570" max="13572" width="11.28515625" customWidth="1"/>
    <col min="13573" max="13573" width="11.85546875" customWidth="1"/>
    <col min="13574" max="13574" width="12.85546875" bestFit="1" customWidth="1"/>
    <col min="13575" max="13575" width="13.5703125" bestFit="1" customWidth="1"/>
    <col min="13576" max="13576" width="11.7109375" bestFit="1" customWidth="1"/>
    <col min="13577" max="13577" width="9.7109375" customWidth="1"/>
    <col min="13578" max="13578" width="9.140625" customWidth="1"/>
    <col min="13579" max="13579" width="13.85546875" bestFit="1" customWidth="1"/>
    <col min="13583" max="13583" width="3" customWidth="1"/>
    <col min="13584" max="13584" width="7" customWidth="1"/>
    <col min="13585" max="13585" width="38.5703125" customWidth="1"/>
    <col min="13586" max="13588" width="11.28515625" customWidth="1"/>
    <col min="13589" max="13589" width="11.85546875" customWidth="1"/>
    <col min="13590" max="13590" width="12.85546875" bestFit="1" customWidth="1"/>
    <col min="13591" max="13591" width="13.5703125" bestFit="1" customWidth="1"/>
    <col min="13592" max="13592" width="11.7109375" bestFit="1" customWidth="1"/>
    <col min="13593" max="13593" width="9.7109375" customWidth="1"/>
    <col min="13594" max="13594" width="9.140625" customWidth="1"/>
    <col min="13595" max="13595" width="13.85546875" bestFit="1" customWidth="1"/>
    <col min="13599" max="13599" width="3" customWidth="1"/>
    <col min="13600" max="13600" width="7" customWidth="1"/>
    <col min="13601" max="13601" width="38.5703125" customWidth="1"/>
    <col min="13602" max="13604" width="11.28515625" customWidth="1"/>
    <col min="13605" max="13605" width="11.85546875" customWidth="1"/>
    <col min="13606" max="13606" width="12.85546875" bestFit="1" customWidth="1"/>
    <col min="13607" max="13607" width="13.5703125" bestFit="1" customWidth="1"/>
    <col min="13608" max="13608" width="11.7109375" bestFit="1" customWidth="1"/>
    <col min="13609" max="13609" width="9.7109375" customWidth="1"/>
    <col min="13610" max="13610" width="9.140625" customWidth="1"/>
    <col min="13611" max="13611" width="13.85546875" bestFit="1" customWidth="1"/>
    <col min="13615" max="13615" width="3" customWidth="1"/>
    <col min="13616" max="13616" width="7" customWidth="1"/>
    <col min="13617" max="13617" width="38.5703125" customWidth="1"/>
    <col min="13618" max="13620" width="11.28515625" customWidth="1"/>
    <col min="13621" max="13621" width="11.85546875" customWidth="1"/>
    <col min="13622" max="13622" width="12.85546875" bestFit="1" customWidth="1"/>
    <col min="13623" max="13623" width="13.5703125" bestFit="1" customWidth="1"/>
    <col min="13624" max="13624" width="11.7109375" bestFit="1" customWidth="1"/>
    <col min="13625" max="13625" width="9.7109375" customWidth="1"/>
    <col min="13626" max="13626" width="9.140625" customWidth="1"/>
    <col min="13627" max="13627" width="13.85546875" bestFit="1" customWidth="1"/>
    <col min="13631" max="13631" width="3" customWidth="1"/>
    <col min="13632" max="13632" width="7" customWidth="1"/>
    <col min="13633" max="13633" width="38.5703125" customWidth="1"/>
    <col min="13634" max="13636" width="11.28515625" customWidth="1"/>
    <col min="13637" max="13637" width="11.85546875" customWidth="1"/>
    <col min="13638" max="13638" width="12.85546875" bestFit="1" customWidth="1"/>
    <col min="13639" max="13639" width="13.5703125" bestFit="1" customWidth="1"/>
    <col min="13640" max="13640" width="11.7109375" bestFit="1" customWidth="1"/>
    <col min="13641" max="13641" width="9.7109375" customWidth="1"/>
    <col min="13642" max="13642" width="9.140625" customWidth="1"/>
    <col min="13643" max="13643" width="13.85546875" bestFit="1" customWidth="1"/>
    <col min="13647" max="13647" width="3" customWidth="1"/>
    <col min="13648" max="13648" width="7" customWidth="1"/>
    <col min="13649" max="13649" width="38.5703125" customWidth="1"/>
    <col min="13650" max="13652" width="11.28515625" customWidth="1"/>
    <col min="13653" max="13653" width="11.85546875" customWidth="1"/>
    <col min="13654" max="13654" width="12.85546875" bestFit="1" customWidth="1"/>
    <col min="13655" max="13655" width="13.5703125" bestFit="1" customWidth="1"/>
    <col min="13656" max="13656" width="11.7109375" bestFit="1" customWidth="1"/>
    <col min="13657" max="13657" width="9.7109375" customWidth="1"/>
    <col min="13658" max="13658" width="9.140625" customWidth="1"/>
    <col min="13659" max="13659" width="13.85546875" bestFit="1" customWidth="1"/>
    <col min="13663" max="13663" width="3" customWidth="1"/>
    <col min="13664" max="13664" width="7" customWidth="1"/>
    <col min="13665" max="13665" width="38.5703125" customWidth="1"/>
    <col min="13666" max="13668" width="11.28515625" customWidth="1"/>
    <col min="13669" max="13669" width="11.85546875" customWidth="1"/>
    <col min="13670" max="13670" width="12.85546875" bestFit="1" customWidth="1"/>
    <col min="13671" max="13671" width="13.5703125" bestFit="1" customWidth="1"/>
    <col min="13672" max="13672" width="11.7109375" bestFit="1" customWidth="1"/>
    <col min="13673" max="13673" width="9.7109375" customWidth="1"/>
    <col min="13674" max="13674" width="9.140625" customWidth="1"/>
    <col min="13675" max="13675" width="13.85546875" bestFit="1" customWidth="1"/>
    <col min="13679" max="13679" width="3" customWidth="1"/>
    <col min="13680" max="13680" width="7" customWidth="1"/>
    <col min="13681" max="13681" width="38.5703125" customWidth="1"/>
    <col min="13682" max="13684" width="11.28515625" customWidth="1"/>
    <col min="13685" max="13685" width="11.85546875" customWidth="1"/>
    <col min="13686" max="13686" width="12.85546875" bestFit="1" customWidth="1"/>
    <col min="13687" max="13687" width="13.5703125" bestFit="1" customWidth="1"/>
    <col min="13688" max="13688" width="11.7109375" bestFit="1" customWidth="1"/>
    <col min="13689" max="13689" width="9.7109375" customWidth="1"/>
    <col min="13690" max="13690" width="9.140625" customWidth="1"/>
    <col min="13691" max="13691" width="13.85546875" bestFit="1" customWidth="1"/>
    <col min="13695" max="13695" width="3" customWidth="1"/>
    <col min="13696" max="13696" width="7" customWidth="1"/>
    <col min="13697" max="13697" width="38.5703125" customWidth="1"/>
    <col min="13698" max="13700" width="11.28515625" customWidth="1"/>
    <col min="13701" max="13701" width="11.85546875" customWidth="1"/>
    <col min="13702" max="13702" width="12.85546875" bestFit="1" customWidth="1"/>
    <col min="13703" max="13703" width="13.5703125" bestFit="1" customWidth="1"/>
    <col min="13704" max="13704" width="11.7109375" bestFit="1" customWidth="1"/>
    <col min="13705" max="13705" width="9.7109375" customWidth="1"/>
    <col min="13706" max="13706" width="9.140625" customWidth="1"/>
    <col min="13707" max="13707" width="13.85546875" bestFit="1" customWidth="1"/>
    <col min="13711" max="13711" width="3" customWidth="1"/>
    <col min="13712" max="13712" width="7" customWidth="1"/>
    <col min="13713" max="13713" width="38.5703125" customWidth="1"/>
    <col min="13714" max="13716" width="11.28515625" customWidth="1"/>
    <col min="13717" max="13717" width="11.85546875" customWidth="1"/>
    <col min="13718" max="13718" width="12.85546875" bestFit="1" customWidth="1"/>
    <col min="13719" max="13719" width="13.5703125" bestFit="1" customWidth="1"/>
    <col min="13720" max="13720" width="11.7109375" bestFit="1" customWidth="1"/>
    <col min="13721" max="13721" width="9.7109375" customWidth="1"/>
    <col min="13722" max="13722" width="9.140625" customWidth="1"/>
    <col min="13723" max="13723" width="13.85546875" bestFit="1" customWidth="1"/>
    <col min="13727" max="13727" width="3" customWidth="1"/>
    <col min="13728" max="13728" width="7" customWidth="1"/>
    <col min="13729" max="13729" width="38.5703125" customWidth="1"/>
    <col min="13730" max="13732" width="11.28515625" customWidth="1"/>
    <col min="13733" max="13733" width="11.85546875" customWidth="1"/>
    <col min="13734" max="13734" width="12.85546875" bestFit="1" customWidth="1"/>
    <col min="13735" max="13735" width="13.5703125" bestFit="1" customWidth="1"/>
    <col min="13736" max="13736" width="11.7109375" bestFit="1" customWidth="1"/>
    <col min="13737" max="13737" width="9.7109375" customWidth="1"/>
    <col min="13738" max="13738" width="9.140625" customWidth="1"/>
    <col min="13739" max="13739" width="13.85546875" bestFit="1" customWidth="1"/>
    <col min="13743" max="13743" width="3" customWidth="1"/>
    <col min="13744" max="13744" width="7" customWidth="1"/>
    <col min="13745" max="13745" width="38.5703125" customWidth="1"/>
    <col min="13746" max="13748" width="11.28515625" customWidth="1"/>
    <col min="13749" max="13749" width="11.85546875" customWidth="1"/>
    <col min="13750" max="13750" width="12.85546875" bestFit="1" customWidth="1"/>
    <col min="13751" max="13751" width="13.5703125" bestFit="1" customWidth="1"/>
    <col min="13752" max="13752" width="11.7109375" bestFit="1" customWidth="1"/>
    <col min="13753" max="13753" width="9.7109375" customWidth="1"/>
    <col min="13754" max="13754" width="9.140625" customWidth="1"/>
    <col min="13755" max="13755" width="13.85546875" bestFit="1" customWidth="1"/>
    <col min="13759" max="13759" width="3" customWidth="1"/>
    <col min="13760" max="13760" width="7" customWidth="1"/>
    <col min="13761" max="13761" width="38.5703125" customWidth="1"/>
    <col min="13762" max="13764" width="11.28515625" customWidth="1"/>
    <col min="13765" max="13765" width="11.85546875" customWidth="1"/>
    <col min="13766" max="13766" width="12.85546875" bestFit="1" customWidth="1"/>
    <col min="13767" max="13767" width="13.5703125" bestFit="1" customWidth="1"/>
    <col min="13768" max="13768" width="11.7109375" bestFit="1" customWidth="1"/>
    <col min="13769" max="13769" width="9.7109375" customWidth="1"/>
    <col min="13770" max="13770" width="9.140625" customWidth="1"/>
    <col min="13771" max="13771" width="13.85546875" bestFit="1" customWidth="1"/>
    <col min="13775" max="13775" width="3" customWidth="1"/>
    <col min="13776" max="13776" width="7" customWidth="1"/>
    <col min="13777" max="13777" width="38.5703125" customWidth="1"/>
    <col min="13778" max="13780" width="11.28515625" customWidth="1"/>
    <col min="13781" max="13781" width="11.85546875" customWidth="1"/>
    <col min="13782" max="13782" width="12.85546875" bestFit="1" customWidth="1"/>
    <col min="13783" max="13783" width="13.5703125" bestFit="1" customWidth="1"/>
    <col min="13784" max="13784" width="11.7109375" bestFit="1" customWidth="1"/>
    <col min="13785" max="13785" width="9.7109375" customWidth="1"/>
    <col min="13786" max="13786" width="9.140625" customWidth="1"/>
    <col min="13787" max="13787" width="13.85546875" bestFit="1" customWidth="1"/>
    <col min="13791" max="13791" width="3" customWidth="1"/>
    <col min="13792" max="13792" width="7" customWidth="1"/>
    <col min="13793" max="13793" width="38.5703125" customWidth="1"/>
    <col min="13794" max="13796" width="11.28515625" customWidth="1"/>
    <col min="13797" max="13797" width="11.85546875" customWidth="1"/>
    <col min="13798" max="13798" width="12.85546875" bestFit="1" customWidth="1"/>
    <col min="13799" max="13799" width="13.5703125" bestFit="1" customWidth="1"/>
    <col min="13800" max="13800" width="11.7109375" bestFit="1" customWidth="1"/>
    <col min="13801" max="13801" width="9.7109375" customWidth="1"/>
    <col min="13802" max="13802" width="9.140625" customWidth="1"/>
    <col min="13803" max="13803" width="13.85546875" bestFit="1" customWidth="1"/>
    <col min="13807" max="13807" width="3" customWidth="1"/>
    <col min="13808" max="13808" width="7" customWidth="1"/>
    <col min="13809" max="13809" width="38.5703125" customWidth="1"/>
    <col min="13810" max="13812" width="11.28515625" customWidth="1"/>
    <col min="13813" max="13813" width="11.85546875" customWidth="1"/>
    <col min="13814" max="13814" width="12.85546875" bestFit="1" customWidth="1"/>
    <col min="13815" max="13815" width="13.5703125" bestFit="1" customWidth="1"/>
    <col min="13816" max="13816" width="11.7109375" bestFit="1" customWidth="1"/>
    <col min="13817" max="13817" width="9.7109375" customWidth="1"/>
    <col min="13818" max="13818" width="9.140625" customWidth="1"/>
    <col min="13819" max="13819" width="13.85546875" bestFit="1" customWidth="1"/>
    <col min="13823" max="13823" width="3" customWidth="1"/>
    <col min="13824" max="13824" width="7" customWidth="1"/>
    <col min="13825" max="13825" width="38.5703125" customWidth="1"/>
    <col min="13826" max="13828" width="11.28515625" customWidth="1"/>
    <col min="13829" max="13829" width="11.85546875" customWidth="1"/>
    <col min="13830" max="13830" width="12.85546875" bestFit="1" customWidth="1"/>
    <col min="13831" max="13831" width="13.5703125" bestFit="1" customWidth="1"/>
    <col min="13832" max="13832" width="11.7109375" bestFit="1" customWidth="1"/>
    <col min="13833" max="13833" width="9.7109375" customWidth="1"/>
    <col min="13834" max="13834" width="9.140625" customWidth="1"/>
    <col min="13835" max="13835" width="13.85546875" bestFit="1" customWidth="1"/>
    <col min="13839" max="13839" width="3" customWidth="1"/>
    <col min="13840" max="13840" width="7" customWidth="1"/>
    <col min="13841" max="13841" width="38.5703125" customWidth="1"/>
    <col min="13842" max="13844" width="11.28515625" customWidth="1"/>
    <col min="13845" max="13845" width="11.85546875" customWidth="1"/>
    <col min="13846" max="13846" width="12.85546875" bestFit="1" customWidth="1"/>
    <col min="13847" max="13847" width="13.5703125" bestFit="1" customWidth="1"/>
    <col min="13848" max="13848" width="11.7109375" bestFit="1" customWidth="1"/>
    <col min="13849" max="13849" width="9.7109375" customWidth="1"/>
    <col min="13850" max="13850" width="9.140625" customWidth="1"/>
    <col min="13851" max="13851" width="13.85546875" bestFit="1" customWidth="1"/>
    <col min="13855" max="13855" width="3" customWidth="1"/>
    <col min="13856" max="13856" width="7" customWidth="1"/>
    <col min="13857" max="13857" width="38.5703125" customWidth="1"/>
    <col min="13858" max="13860" width="11.28515625" customWidth="1"/>
    <col min="13861" max="13861" width="11.85546875" customWidth="1"/>
    <col min="13862" max="13862" width="12.85546875" bestFit="1" customWidth="1"/>
    <col min="13863" max="13863" width="13.5703125" bestFit="1" customWidth="1"/>
    <col min="13864" max="13864" width="11.7109375" bestFit="1" customWidth="1"/>
    <col min="13865" max="13865" width="9.7109375" customWidth="1"/>
    <col min="13866" max="13866" width="9.140625" customWidth="1"/>
    <col min="13867" max="13867" width="13.85546875" bestFit="1" customWidth="1"/>
    <col min="13871" max="13871" width="3" customWidth="1"/>
    <col min="13872" max="13872" width="7" customWidth="1"/>
    <col min="13873" max="13873" width="38.5703125" customWidth="1"/>
    <col min="13874" max="13876" width="11.28515625" customWidth="1"/>
    <col min="13877" max="13877" width="11.85546875" customWidth="1"/>
    <col min="13878" max="13878" width="12.85546875" bestFit="1" customWidth="1"/>
    <col min="13879" max="13879" width="13.5703125" bestFit="1" customWidth="1"/>
    <col min="13880" max="13880" width="11.7109375" bestFit="1" customWidth="1"/>
    <col min="13881" max="13881" width="9.7109375" customWidth="1"/>
    <col min="13882" max="13882" width="9.140625" customWidth="1"/>
    <col min="13883" max="13883" width="13.85546875" bestFit="1" customWidth="1"/>
    <col min="13887" max="13887" width="3" customWidth="1"/>
    <col min="13888" max="13888" width="7" customWidth="1"/>
    <col min="13889" max="13889" width="38.5703125" customWidth="1"/>
    <col min="13890" max="13892" width="11.28515625" customWidth="1"/>
    <col min="13893" max="13893" width="11.85546875" customWidth="1"/>
    <col min="13894" max="13894" width="12.85546875" bestFit="1" customWidth="1"/>
    <col min="13895" max="13895" width="13.5703125" bestFit="1" customWidth="1"/>
    <col min="13896" max="13896" width="11.7109375" bestFit="1" customWidth="1"/>
    <col min="13897" max="13897" width="9.7109375" customWidth="1"/>
    <col min="13898" max="13898" width="9.140625" customWidth="1"/>
    <col min="13899" max="13899" width="13.85546875" bestFit="1" customWidth="1"/>
    <col min="13903" max="13903" width="3" customWidth="1"/>
    <col min="13904" max="13904" width="7" customWidth="1"/>
    <col min="13905" max="13905" width="38.5703125" customWidth="1"/>
    <col min="13906" max="13908" width="11.28515625" customWidth="1"/>
    <col min="13909" max="13909" width="11.85546875" customWidth="1"/>
    <col min="13910" max="13910" width="12.85546875" bestFit="1" customWidth="1"/>
    <col min="13911" max="13911" width="13.5703125" bestFit="1" customWidth="1"/>
    <col min="13912" max="13912" width="11.7109375" bestFit="1" customWidth="1"/>
    <col min="13913" max="13913" width="9.7109375" customWidth="1"/>
    <col min="13914" max="13914" width="9.140625" customWidth="1"/>
    <col min="13915" max="13915" width="13.85546875" bestFit="1" customWidth="1"/>
    <col min="13919" max="13919" width="3" customWidth="1"/>
    <col min="13920" max="13920" width="7" customWidth="1"/>
    <col min="13921" max="13921" width="38.5703125" customWidth="1"/>
    <col min="13922" max="13924" width="11.28515625" customWidth="1"/>
    <col min="13925" max="13925" width="11.85546875" customWidth="1"/>
    <col min="13926" max="13926" width="12.85546875" bestFit="1" customWidth="1"/>
    <col min="13927" max="13927" width="13.5703125" bestFit="1" customWidth="1"/>
    <col min="13928" max="13928" width="11.7109375" bestFit="1" customWidth="1"/>
    <col min="13929" max="13929" width="9.7109375" customWidth="1"/>
    <col min="13930" max="13930" width="9.140625" customWidth="1"/>
    <col min="13931" max="13931" width="13.85546875" bestFit="1" customWidth="1"/>
    <col min="13935" max="13935" width="3" customWidth="1"/>
    <col min="13936" max="13936" width="7" customWidth="1"/>
    <col min="13937" max="13937" width="38.5703125" customWidth="1"/>
    <col min="13938" max="13940" width="11.28515625" customWidth="1"/>
    <col min="13941" max="13941" width="11.85546875" customWidth="1"/>
    <col min="13942" max="13942" width="12.85546875" bestFit="1" customWidth="1"/>
    <col min="13943" max="13943" width="13.5703125" bestFit="1" customWidth="1"/>
    <col min="13944" max="13944" width="11.7109375" bestFit="1" customWidth="1"/>
    <col min="13945" max="13945" width="9.7109375" customWidth="1"/>
    <col min="13946" max="13946" width="9.140625" customWidth="1"/>
    <col min="13947" max="13947" width="13.85546875" bestFit="1" customWidth="1"/>
    <col min="13951" max="13951" width="3" customWidth="1"/>
    <col min="13952" max="13952" width="7" customWidth="1"/>
    <col min="13953" max="13953" width="38.5703125" customWidth="1"/>
    <col min="13954" max="13956" width="11.28515625" customWidth="1"/>
    <col min="13957" max="13957" width="11.85546875" customWidth="1"/>
    <col min="13958" max="13958" width="12.85546875" bestFit="1" customWidth="1"/>
    <col min="13959" max="13959" width="13.5703125" bestFit="1" customWidth="1"/>
    <col min="13960" max="13960" width="11.7109375" bestFit="1" customWidth="1"/>
    <col min="13961" max="13961" width="9.7109375" customWidth="1"/>
    <col min="13962" max="13962" width="9.140625" customWidth="1"/>
    <col min="13963" max="13963" width="13.85546875" bestFit="1" customWidth="1"/>
    <col min="13967" max="13967" width="3" customWidth="1"/>
    <col min="13968" max="13968" width="7" customWidth="1"/>
    <col min="13969" max="13969" width="38.5703125" customWidth="1"/>
    <col min="13970" max="13972" width="11.28515625" customWidth="1"/>
    <col min="13973" max="13973" width="11.85546875" customWidth="1"/>
    <col min="13974" max="13974" width="12.85546875" bestFit="1" customWidth="1"/>
    <col min="13975" max="13975" width="13.5703125" bestFit="1" customWidth="1"/>
    <col min="13976" max="13976" width="11.7109375" bestFit="1" customWidth="1"/>
    <col min="13977" max="13977" width="9.7109375" customWidth="1"/>
    <col min="13978" max="13978" width="9.140625" customWidth="1"/>
    <col min="13979" max="13979" width="13.85546875" bestFit="1" customWidth="1"/>
    <col min="13983" max="13983" width="3" customWidth="1"/>
    <col min="13984" max="13984" width="7" customWidth="1"/>
    <col min="13985" max="13985" width="38.5703125" customWidth="1"/>
    <col min="13986" max="13988" width="11.28515625" customWidth="1"/>
    <col min="13989" max="13989" width="11.85546875" customWidth="1"/>
    <col min="13990" max="13990" width="12.85546875" bestFit="1" customWidth="1"/>
    <col min="13991" max="13991" width="13.5703125" bestFit="1" customWidth="1"/>
    <col min="13992" max="13992" width="11.7109375" bestFit="1" customWidth="1"/>
    <col min="13993" max="13993" width="9.7109375" customWidth="1"/>
    <col min="13994" max="13994" width="9.140625" customWidth="1"/>
    <col min="13995" max="13995" width="13.85546875" bestFit="1" customWidth="1"/>
    <col min="13999" max="13999" width="3" customWidth="1"/>
    <col min="14000" max="14000" width="7" customWidth="1"/>
    <col min="14001" max="14001" width="38.5703125" customWidth="1"/>
    <col min="14002" max="14004" width="11.28515625" customWidth="1"/>
    <col min="14005" max="14005" width="11.85546875" customWidth="1"/>
    <col min="14006" max="14006" width="12.85546875" bestFit="1" customWidth="1"/>
    <col min="14007" max="14007" width="13.5703125" bestFit="1" customWidth="1"/>
    <col min="14008" max="14008" width="11.7109375" bestFit="1" customWidth="1"/>
    <col min="14009" max="14009" width="9.7109375" customWidth="1"/>
    <col min="14010" max="14010" width="9.140625" customWidth="1"/>
    <col min="14011" max="14011" width="13.85546875" bestFit="1" customWidth="1"/>
    <col min="14015" max="14015" width="3" customWidth="1"/>
    <col min="14016" max="14016" width="7" customWidth="1"/>
    <col min="14017" max="14017" width="38.5703125" customWidth="1"/>
    <col min="14018" max="14020" width="11.28515625" customWidth="1"/>
    <col min="14021" max="14021" width="11.85546875" customWidth="1"/>
    <col min="14022" max="14022" width="12.85546875" bestFit="1" customWidth="1"/>
    <col min="14023" max="14023" width="13.5703125" bestFit="1" customWidth="1"/>
    <col min="14024" max="14024" width="11.7109375" bestFit="1" customWidth="1"/>
    <col min="14025" max="14025" width="9.7109375" customWidth="1"/>
    <col min="14026" max="14026" width="9.140625" customWidth="1"/>
    <col min="14027" max="14027" width="13.85546875" bestFit="1" customWidth="1"/>
    <col min="14031" max="14031" width="3" customWidth="1"/>
    <col min="14032" max="14032" width="7" customWidth="1"/>
    <col min="14033" max="14033" width="38.5703125" customWidth="1"/>
    <col min="14034" max="14036" width="11.28515625" customWidth="1"/>
    <col min="14037" max="14037" width="11.85546875" customWidth="1"/>
    <col min="14038" max="14038" width="12.85546875" bestFit="1" customWidth="1"/>
    <col min="14039" max="14039" width="13.5703125" bestFit="1" customWidth="1"/>
    <col min="14040" max="14040" width="11.7109375" bestFit="1" customWidth="1"/>
    <col min="14041" max="14041" width="9.7109375" customWidth="1"/>
    <col min="14042" max="14042" width="9.140625" customWidth="1"/>
    <col min="14043" max="14043" width="13.85546875" bestFit="1" customWidth="1"/>
    <col min="14047" max="14047" width="3" customWidth="1"/>
    <col min="14048" max="14048" width="7" customWidth="1"/>
    <col min="14049" max="14049" width="38.5703125" customWidth="1"/>
    <col min="14050" max="14052" width="11.28515625" customWidth="1"/>
    <col min="14053" max="14053" width="11.85546875" customWidth="1"/>
    <col min="14054" max="14054" width="12.85546875" bestFit="1" customWidth="1"/>
    <col min="14055" max="14055" width="13.5703125" bestFit="1" customWidth="1"/>
    <col min="14056" max="14056" width="11.7109375" bestFit="1" customWidth="1"/>
    <col min="14057" max="14057" width="9.7109375" customWidth="1"/>
    <col min="14058" max="14058" width="9.140625" customWidth="1"/>
    <col min="14059" max="14059" width="13.85546875" bestFit="1" customWidth="1"/>
    <col min="14063" max="14063" width="3" customWidth="1"/>
    <col min="14064" max="14064" width="7" customWidth="1"/>
    <col min="14065" max="14065" width="38.5703125" customWidth="1"/>
    <col min="14066" max="14068" width="11.28515625" customWidth="1"/>
    <col min="14069" max="14069" width="11.85546875" customWidth="1"/>
    <col min="14070" max="14070" width="12.85546875" bestFit="1" customWidth="1"/>
    <col min="14071" max="14071" width="13.5703125" bestFit="1" customWidth="1"/>
    <col min="14072" max="14072" width="11.7109375" bestFit="1" customWidth="1"/>
    <col min="14073" max="14073" width="9.7109375" customWidth="1"/>
    <col min="14074" max="14074" width="9.140625" customWidth="1"/>
    <col min="14075" max="14075" width="13.85546875" bestFit="1" customWidth="1"/>
    <col min="14079" max="14079" width="3" customWidth="1"/>
    <col min="14080" max="14080" width="7" customWidth="1"/>
    <col min="14081" max="14081" width="38.5703125" customWidth="1"/>
    <col min="14082" max="14084" width="11.28515625" customWidth="1"/>
    <col min="14085" max="14085" width="11.85546875" customWidth="1"/>
    <col min="14086" max="14086" width="12.85546875" bestFit="1" customWidth="1"/>
    <col min="14087" max="14087" width="13.5703125" bestFit="1" customWidth="1"/>
    <col min="14088" max="14088" width="11.7109375" bestFit="1" customWidth="1"/>
    <col min="14089" max="14089" width="9.7109375" customWidth="1"/>
    <col min="14090" max="14090" width="9.140625" customWidth="1"/>
    <col min="14091" max="14091" width="13.85546875" bestFit="1" customWidth="1"/>
    <col min="14095" max="14095" width="3" customWidth="1"/>
    <col min="14096" max="14096" width="7" customWidth="1"/>
    <col min="14097" max="14097" width="38.5703125" customWidth="1"/>
    <col min="14098" max="14100" width="11.28515625" customWidth="1"/>
    <col min="14101" max="14101" width="11.85546875" customWidth="1"/>
    <col min="14102" max="14102" width="12.85546875" bestFit="1" customWidth="1"/>
    <col min="14103" max="14103" width="13.5703125" bestFit="1" customWidth="1"/>
    <col min="14104" max="14104" width="11.7109375" bestFit="1" customWidth="1"/>
    <col min="14105" max="14105" width="9.7109375" customWidth="1"/>
    <col min="14106" max="14106" width="9.140625" customWidth="1"/>
    <col min="14107" max="14107" width="13.85546875" bestFit="1" customWidth="1"/>
    <col min="14111" max="14111" width="3" customWidth="1"/>
    <col min="14112" max="14112" width="7" customWidth="1"/>
    <col min="14113" max="14113" width="38.5703125" customWidth="1"/>
    <col min="14114" max="14116" width="11.28515625" customWidth="1"/>
    <col min="14117" max="14117" width="11.85546875" customWidth="1"/>
    <col min="14118" max="14118" width="12.85546875" bestFit="1" customWidth="1"/>
    <col min="14119" max="14119" width="13.5703125" bestFit="1" customWidth="1"/>
    <col min="14120" max="14120" width="11.7109375" bestFit="1" customWidth="1"/>
    <col min="14121" max="14121" width="9.7109375" customWidth="1"/>
    <col min="14122" max="14122" width="9.140625" customWidth="1"/>
    <col min="14123" max="14123" width="13.85546875" bestFit="1" customWidth="1"/>
    <col min="14127" max="14127" width="3" customWidth="1"/>
    <col min="14128" max="14128" width="7" customWidth="1"/>
    <col min="14129" max="14129" width="38.5703125" customWidth="1"/>
    <col min="14130" max="14132" width="11.28515625" customWidth="1"/>
    <col min="14133" max="14133" width="11.85546875" customWidth="1"/>
    <col min="14134" max="14134" width="12.85546875" bestFit="1" customWidth="1"/>
    <col min="14135" max="14135" width="13.5703125" bestFit="1" customWidth="1"/>
    <col min="14136" max="14136" width="11.7109375" bestFit="1" customWidth="1"/>
    <col min="14137" max="14137" width="9.7109375" customWidth="1"/>
    <col min="14138" max="14138" width="9.140625" customWidth="1"/>
    <col min="14139" max="14139" width="13.85546875" bestFit="1" customWidth="1"/>
    <col min="14143" max="14143" width="3" customWidth="1"/>
    <col min="14144" max="14144" width="7" customWidth="1"/>
    <col min="14145" max="14145" width="38.5703125" customWidth="1"/>
    <col min="14146" max="14148" width="11.28515625" customWidth="1"/>
    <col min="14149" max="14149" width="11.85546875" customWidth="1"/>
    <col min="14150" max="14150" width="12.85546875" bestFit="1" customWidth="1"/>
    <col min="14151" max="14151" width="13.5703125" bestFit="1" customWidth="1"/>
    <col min="14152" max="14152" width="11.7109375" bestFit="1" customWidth="1"/>
    <col min="14153" max="14153" width="9.7109375" customWidth="1"/>
    <col min="14154" max="14154" width="9.140625" customWidth="1"/>
    <col min="14155" max="14155" width="13.85546875" bestFit="1" customWidth="1"/>
    <col min="14159" max="14159" width="3" customWidth="1"/>
    <col min="14160" max="14160" width="7" customWidth="1"/>
    <col min="14161" max="14161" width="38.5703125" customWidth="1"/>
    <col min="14162" max="14164" width="11.28515625" customWidth="1"/>
    <col min="14165" max="14165" width="11.85546875" customWidth="1"/>
    <col min="14166" max="14166" width="12.85546875" bestFit="1" customWidth="1"/>
    <col min="14167" max="14167" width="13.5703125" bestFit="1" customWidth="1"/>
    <col min="14168" max="14168" width="11.7109375" bestFit="1" customWidth="1"/>
    <col min="14169" max="14169" width="9.7109375" customWidth="1"/>
    <col min="14170" max="14170" width="9.140625" customWidth="1"/>
    <col min="14171" max="14171" width="13.85546875" bestFit="1" customWidth="1"/>
    <col min="14175" max="14175" width="3" customWidth="1"/>
    <col min="14176" max="14176" width="7" customWidth="1"/>
    <col min="14177" max="14177" width="38.5703125" customWidth="1"/>
    <col min="14178" max="14180" width="11.28515625" customWidth="1"/>
    <col min="14181" max="14181" width="11.85546875" customWidth="1"/>
    <col min="14182" max="14182" width="12.85546875" bestFit="1" customWidth="1"/>
    <col min="14183" max="14183" width="13.5703125" bestFit="1" customWidth="1"/>
    <col min="14184" max="14184" width="11.7109375" bestFit="1" customWidth="1"/>
    <col min="14185" max="14185" width="9.7109375" customWidth="1"/>
    <col min="14186" max="14186" width="9.140625" customWidth="1"/>
    <col min="14187" max="14187" width="13.85546875" bestFit="1" customWidth="1"/>
    <col min="14191" max="14191" width="3" customWidth="1"/>
    <col min="14192" max="14192" width="7" customWidth="1"/>
    <col min="14193" max="14193" width="38.5703125" customWidth="1"/>
    <col min="14194" max="14196" width="11.28515625" customWidth="1"/>
    <col min="14197" max="14197" width="11.85546875" customWidth="1"/>
    <col min="14198" max="14198" width="12.85546875" bestFit="1" customWidth="1"/>
    <col min="14199" max="14199" width="13.5703125" bestFit="1" customWidth="1"/>
    <col min="14200" max="14200" width="11.7109375" bestFit="1" customWidth="1"/>
    <col min="14201" max="14201" width="9.7109375" customWidth="1"/>
    <col min="14202" max="14202" width="9.140625" customWidth="1"/>
    <col min="14203" max="14203" width="13.85546875" bestFit="1" customWidth="1"/>
    <col min="14207" max="14207" width="3" customWidth="1"/>
    <col min="14208" max="14208" width="7" customWidth="1"/>
    <col min="14209" max="14209" width="38.5703125" customWidth="1"/>
    <col min="14210" max="14212" width="11.28515625" customWidth="1"/>
    <col min="14213" max="14213" width="11.85546875" customWidth="1"/>
    <col min="14214" max="14214" width="12.85546875" bestFit="1" customWidth="1"/>
    <col min="14215" max="14215" width="13.5703125" bestFit="1" customWidth="1"/>
    <col min="14216" max="14216" width="11.7109375" bestFit="1" customWidth="1"/>
    <col min="14217" max="14217" width="9.7109375" customWidth="1"/>
    <col min="14218" max="14218" width="9.140625" customWidth="1"/>
    <col min="14219" max="14219" width="13.85546875" bestFit="1" customWidth="1"/>
    <col min="14223" max="14223" width="3" customWidth="1"/>
    <col min="14224" max="14224" width="7" customWidth="1"/>
    <col min="14225" max="14225" width="38.5703125" customWidth="1"/>
    <col min="14226" max="14228" width="11.28515625" customWidth="1"/>
    <col min="14229" max="14229" width="11.85546875" customWidth="1"/>
    <col min="14230" max="14230" width="12.85546875" bestFit="1" customWidth="1"/>
    <col min="14231" max="14231" width="13.5703125" bestFit="1" customWidth="1"/>
    <col min="14232" max="14232" width="11.7109375" bestFit="1" customWidth="1"/>
    <col min="14233" max="14233" width="9.7109375" customWidth="1"/>
    <col min="14234" max="14234" width="9.140625" customWidth="1"/>
    <col min="14235" max="14235" width="13.85546875" bestFit="1" customWidth="1"/>
    <col min="14239" max="14239" width="3" customWidth="1"/>
    <col min="14240" max="14240" width="7" customWidth="1"/>
    <col min="14241" max="14241" width="38.5703125" customWidth="1"/>
    <col min="14242" max="14244" width="11.28515625" customWidth="1"/>
    <col min="14245" max="14245" width="11.85546875" customWidth="1"/>
    <col min="14246" max="14246" width="12.85546875" bestFit="1" customWidth="1"/>
    <col min="14247" max="14247" width="13.5703125" bestFit="1" customWidth="1"/>
    <col min="14248" max="14248" width="11.7109375" bestFit="1" customWidth="1"/>
    <col min="14249" max="14249" width="9.7109375" customWidth="1"/>
    <col min="14250" max="14250" width="9.140625" customWidth="1"/>
    <col min="14251" max="14251" width="13.85546875" bestFit="1" customWidth="1"/>
    <col min="14255" max="14255" width="3" customWidth="1"/>
    <col min="14256" max="14256" width="7" customWidth="1"/>
    <col min="14257" max="14257" width="38.5703125" customWidth="1"/>
    <col min="14258" max="14260" width="11.28515625" customWidth="1"/>
    <col min="14261" max="14261" width="11.85546875" customWidth="1"/>
    <col min="14262" max="14262" width="12.85546875" bestFit="1" customWidth="1"/>
    <col min="14263" max="14263" width="13.5703125" bestFit="1" customWidth="1"/>
    <col min="14264" max="14264" width="11.7109375" bestFit="1" customWidth="1"/>
    <col min="14265" max="14265" width="9.7109375" customWidth="1"/>
    <col min="14266" max="14266" width="9.140625" customWidth="1"/>
    <col min="14267" max="14267" width="13.85546875" bestFit="1" customWidth="1"/>
    <col min="14271" max="14271" width="3" customWidth="1"/>
    <col min="14272" max="14272" width="7" customWidth="1"/>
    <col min="14273" max="14273" width="38.5703125" customWidth="1"/>
    <col min="14274" max="14276" width="11.28515625" customWidth="1"/>
    <col min="14277" max="14277" width="11.85546875" customWidth="1"/>
    <col min="14278" max="14278" width="12.85546875" bestFit="1" customWidth="1"/>
    <col min="14279" max="14279" width="13.5703125" bestFit="1" customWidth="1"/>
    <col min="14280" max="14280" width="11.7109375" bestFit="1" customWidth="1"/>
    <col min="14281" max="14281" width="9.7109375" customWidth="1"/>
    <col min="14282" max="14282" width="9.140625" customWidth="1"/>
    <col min="14283" max="14283" width="13.85546875" bestFit="1" customWidth="1"/>
    <col min="14287" max="14287" width="3" customWidth="1"/>
    <col min="14288" max="14288" width="7" customWidth="1"/>
    <col min="14289" max="14289" width="38.5703125" customWidth="1"/>
    <col min="14290" max="14292" width="11.28515625" customWidth="1"/>
    <col min="14293" max="14293" width="11.85546875" customWidth="1"/>
    <col min="14294" max="14294" width="12.85546875" bestFit="1" customWidth="1"/>
    <col min="14295" max="14295" width="13.5703125" bestFit="1" customWidth="1"/>
    <col min="14296" max="14296" width="11.7109375" bestFit="1" customWidth="1"/>
    <col min="14297" max="14297" width="9.7109375" customWidth="1"/>
    <col min="14298" max="14298" width="9.140625" customWidth="1"/>
    <col min="14299" max="14299" width="13.85546875" bestFit="1" customWidth="1"/>
    <col min="14303" max="14303" width="3" customWidth="1"/>
    <col min="14304" max="14304" width="7" customWidth="1"/>
    <col min="14305" max="14305" width="38.5703125" customWidth="1"/>
    <col min="14306" max="14308" width="11.28515625" customWidth="1"/>
    <col min="14309" max="14309" width="11.85546875" customWidth="1"/>
    <col min="14310" max="14310" width="12.85546875" bestFit="1" customWidth="1"/>
    <col min="14311" max="14311" width="13.5703125" bestFit="1" customWidth="1"/>
    <col min="14312" max="14312" width="11.7109375" bestFit="1" customWidth="1"/>
    <col min="14313" max="14313" width="9.7109375" customWidth="1"/>
    <col min="14314" max="14314" width="9.140625" customWidth="1"/>
    <col min="14315" max="14315" width="13.85546875" bestFit="1" customWidth="1"/>
    <col min="14319" max="14319" width="3" customWidth="1"/>
    <col min="14320" max="14320" width="7" customWidth="1"/>
    <col min="14321" max="14321" width="38.5703125" customWidth="1"/>
    <col min="14322" max="14324" width="11.28515625" customWidth="1"/>
    <col min="14325" max="14325" width="11.85546875" customWidth="1"/>
    <col min="14326" max="14326" width="12.85546875" bestFit="1" customWidth="1"/>
    <col min="14327" max="14327" width="13.5703125" bestFit="1" customWidth="1"/>
    <col min="14328" max="14328" width="11.7109375" bestFit="1" customWidth="1"/>
    <col min="14329" max="14329" width="9.7109375" customWidth="1"/>
    <col min="14330" max="14330" width="9.140625" customWidth="1"/>
    <col min="14331" max="14331" width="13.85546875" bestFit="1" customWidth="1"/>
    <col min="14335" max="14335" width="3" customWidth="1"/>
    <col min="14336" max="14336" width="7" customWidth="1"/>
    <col min="14337" max="14337" width="38.5703125" customWidth="1"/>
    <col min="14338" max="14340" width="11.28515625" customWidth="1"/>
    <col min="14341" max="14341" width="11.85546875" customWidth="1"/>
    <col min="14342" max="14342" width="12.85546875" bestFit="1" customWidth="1"/>
    <col min="14343" max="14343" width="13.5703125" bestFit="1" customWidth="1"/>
    <col min="14344" max="14344" width="11.7109375" bestFit="1" customWidth="1"/>
    <col min="14345" max="14345" width="9.7109375" customWidth="1"/>
    <col min="14346" max="14346" width="9.140625" customWidth="1"/>
    <col min="14347" max="14347" width="13.85546875" bestFit="1" customWidth="1"/>
    <col min="14351" max="14351" width="3" customWidth="1"/>
    <col min="14352" max="14352" width="7" customWidth="1"/>
    <col min="14353" max="14353" width="38.5703125" customWidth="1"/>
    <col min="14354" max="14356" width="11.28515625" customWidth="1"/>
    <col min="14357" max="14357" width="11.85546875" customWidth="1"/>
    <col min="14358" max="14358" width="12.85546875" bestFit="1" customWidth="1"/>
    <col min="14359" max="14359" width="13.5703125" bestFit="1" customWidth="1"/>
    <col min="14360" max="14360" width="11.7109375" bestFit="1" customWidth="1"/>
    <col min="14361" max="14361" width="9.7109375" customWidth="1"/>
    <col min="14362" max="14362" width="9.140625" customWidth="1"/>
    <col min="14363" max="14363" width="13.85546875" bestFit="1" customWidth="1"/>
    <col min="14367" max="14367" width="3" customWidth="1"/>
    <col min="14368" max="14368" width="7" customWidth="1"/>
    <col min="14369" max="14369" width="38.5703125" customWidth="1"/>
    <col min="14370" max="14372" width="11.28515625" customWidth="1"/>
    <col min="14373" max="14373" width="11.85546875" customWidth="1"/>
    <col min="14374" max="14374" width="12.85546875" bestFit="1" customWidth="1"/>
    <col min="14375" max="14375" width="13.5703125" bestFit="1" customWidth="1"/>
    <col min="14376" max="14376" width="11.7109375" bestFit="1" customWidth="1"/>
    <col min="14377" max="14377" width="9.7109375" customWidth="1"/>
    <col min="14378" max="14378" width="9.140625" customWidth="1"/>
    <col min="14379" max="14379" width="13.85546875" bestFit="1" customWidth="1"/>
    <col min="14383" max="14383" width="3" customWidth="1"/>
    <col min="14384" max="14384" width="7" customWidth="1"/>
    <col min="14385" max="14385" width="38.5703125" customWidth="1"/>
    <col min="14386" max="14388" width="11.28515625" customWidth="1"/>
    <col min="14389" max="14389" width="11.85546875" customWidth="1"/>
    <col min="14390" max="14390" width="12.85546875" bestFit="1" customWidth="1"/>
    <col min="14391" max="14391" width="13.5703125" bestFit="1" customWidth="1"/>
    <col min="14392" max="14392" width="11.7109375" bestFit="1" customWidth="1"/>
    <col min="14393" max="14393" width="9.7109375" customWidth="1"/>
    <col min="14394" max="14394" width="9.140625" customWidth="1"/>
    <col min="14395" max="14395" width="13.85546875" bestFit="1" customWidth="1"/>
    <col min="14399" max="14399" width="3" customWidth="1"/>
    <col min="14400" max="14400" width="7" customWidth="1"/>
    <col min="14401" max="14401" width="38.5703125" customWidth="1"/>
    <col min="14402" max="14404" width="11.28515625" customWidth="1"/>
    <col min="14405" max="14405" width="11.85546875" customWidth="1"/>
    <col min="14406" max="14406" width="12.85546875" bestFit="1" customWidth="1"/>
    <col min="14407" max="14407" width="13.5703125" bestFit="1" customWidth="1"/>
    <col min="14408" max="14408" width="11.7109375" bestFit="1" customWidth="1"/>
    <col min="14409" max="14409" width="9.7109375" customWidth="1"/>
    <col min="14410" max="14410" width="9.140625" customWidth="1"/>
    <col min="14411" max="14411" width="13.85546875" bestFit="1" customWidth="1"/>
    <col min="14415" max="14415" width="3" customWidth="1"/>
    <col min="14416" max="14416" width="7" customWidth="1"/>
    <col min="14417" max="14417" width="38.5703125" customWidth="1"/>
    <col min="14418" max="14420" width="11.28515625" customWidth="1"/>
    <col min="14421" max="14421" width="11.85546875" customWidth="1"/>
    <col min="14422" max="14422" width="12.85546875" bestFit="1" customWidth="1"/>
    <col min="14423" max="14423" width="13.5703125" bestFit="1" customWidth="1"/>
    <col min="14424" max="14424" width="11.7109375" bestFit="1" customWidth="1"/>
    <col min="14425" max="14425" width="9.7109375" customWidth="1"/>
    <col min="14426" max="14426" width="9.140625" customWidth="1"/>
    <col min="14427" max="14427" width="13.85546875" bestFit="1" customWidth="1"/>
    <col min="14431" max="14431" width="3" customWidth="1"/>
    <col min="14432" max="14432" width="7" customWidth="1"/>
    <col min="14433" max="14433" width="38.5703125" customWidth="1"/>
    <col min="14434" max="14436" width="11.28515625" customWidth="1"/>
    <col min="14437" max="14437" width="11.85546875" customWidth="1"/>
    <col min="14438" max="14438" width="12.85546875" bestFit="1" customWidth="1"/>
    <col min="14439" max="14439" width="13.5703125" bestFit="1" customWidth="1"/>
    <col min="14440" max="14440" width="11.7109375" bestFit="1" customWidth="1"/>
    <col min="14441" max="14441" width="9.7109375" customWidth="1"/>
    <col min="14442" max="14442" width="9.140625" customWidth="1"/>
    <col min="14443" max="14443" width="13.85546875" bestFit="1" customWidth="1"/>
    <col min="14447" max="14447" width="3" customWidth="1"/>
    <col min="14448" max="14448" width="7" customWidth="1"/>
    <col min="14449" max="14449" width="38.5703125" customWidth="1"/>
    <col min="14450" max="14452" width="11.28515625" customWidth="1"/>
    <col min="14453" max="14453" width="11.85546875" customWidth="1"/>
    <col min="14454" max="14454" width="12.85546875" bestFit="1" customWidth="1"/>
    <col min="14455" max="14455" width="13.5703125" bestFit="1" customWidth="1"/>
    <col min="14456" max="14456" width="11.7109375" bestFit="1" customWidth="1"/>
    <col min="14457" max="14457" width="9.7109375" customWidth="1"/>
    <col min="14458" max="14458" width="9.140625" customWidth="1"/>
    <col min="14459" max="14459" width="13.85546875" bestFit="1" customWidth="1"/>
    <col min="14463" max="14463" width="3" customWidth="1"/>
    <col min="14464" max="14464" width="7" customWidth="1"/>
    <col min="14465" max="14465" width="38.5703125" customWidth="1"/>
    <col min="14466" max="14468" width="11.28515625" customWidth="1"/>
    <col min="14469" max="14469" width="11.85546875" customWidth="1"/>
    <col min="14470" max="14470" width="12.85546875" bestFit="1" customWidth="1"/>
    <col min="14471" max="14471" width="13.5703125" bestFit="1" customWidth="1"/>
    <col min="14472" max="14472" width="11.7109375" bestFit="1" customWidth="1"/>
    <col min="14473" max="14473" width="9.7109375" customWidth="1"/>
    <col min="14474" max="14474" width="9.140625" customWidth="1"/>
    <col min="14475" max="14475" width="13.85546875" bestFit="1" customWidth="1"/>
    <col min="14479" max="14479" width="3" customWidth="1"/>
    <col min="14480" max="14480" width="7" customWidth="1"/>
    <col min="14481" max="14481" width="38.5703125" customWidth="1"/>
    <col min="14482" max="14484" width="11.28515625" customWidth="1"/>
    <col min="14485" max="14485" width="11.85546875" customWidth="1"/>
    <col min="14486" max="14486" width="12.85546875" bestFit="1" customWidth="1"/>
    <col min="14487" max="14487" width="13.5703125" bestFit="1" customWidth="1"/>
    <col min="14488" max="14488" width="11.7109375" bestFit="1" customWidth="1"/>
    <col min="14489" max="14489" width="9.7109375" customWidth="1"/>
    <col min="14490" max="14490" width="9.140625" customWidth="1"/>
    <col min="14491" max="14491" width="13.85546875" bestFit="1" customWidth="1"/>
    <col min="14495" max="14495" width="3" customWidth="1"/>
    <col min="14496" max="14496" width="7" customWidth="1"/>
    <col min="14497" max="14497" width="38.5703125" customWidth="1"/>
    <col min="14498" max="14500" width="11.28515625" customWidth="1"/>
    <col min="14501" max="14501" width="11.85546875" customWidth="1"/>
    <col min="14502" max="14502" width="12.85546875" bestFit="1" customWidth="1"/>
    <col min="14503" max="14503" width="13.5703125" bestFit="1" customWidth="1"/>
    <col min="14504" max="14504" width="11.7109375" bestFit="1" customWidth="1"/>
    <col min="14505" max="14505" width="9.7109375" customWidth="1"/>
    <col min="14506" max="14506" width="9.140625" customWidth="1"/>
    <col min="14507" max="14507" width="13.85546875" bestFit="1" customWidth="1"/>
    <col min="14511" max="14511" width="3" customWidth="1"/>
    <col min="14512" max="14512" width="7" customWidth="1"/>
    <col min="14513" max="14513" width="38.5703125" customWidth="1"/>
    <col min="14514" max="14516" width="11.28515625" customWidth="1"/>
    <col min="14517" max="14517" width="11.85546875" customWidth="1"/>
    <col min="14518" max="14518" width="12.85546875" bestFit="1" customWidth="1"/>
    <col min="14519" max="14519" width="13.5703125" bestFit="1" customWidth="1"/>
    <col min="14520" max="14520" width="11.7109375" bestFit="1" customWidth="1"/>
    <col min="14521" max="14521" width="9.7109375" customWidth="1"/>
    <col min="14522" max="14522" width="9.140625" customWidth="1"/>
    <col min="14523" max="14523" width="13.85546875" bestFit="1" customWidth="1"/>
    <col min="14527" max="14527" width="3" customWidth="1"/>
    <col min="14528" max="14528" width="7" customWidth="1"/>
    <col min="14529" max="14529" width="38.5703125" customWidth="1"/>
    <col min="14530" max="14532" width="11.28515625" customWidth="1"/>
    <col min="14533" max="14533" width="11.85546875" customWidth="1"/>
    <col min="14534" max="14534" width="12.85546875" bestFit="1" customWidth="1"/>
    <col min="14535" max="14535" width="13.5703125" bestFit="1" customWidth="1"/>
    <col min="14536" max="14536" width="11.7109375" bestFit="1" customWidth="1"/>
    <col min="14537" max="14537" width="9.7109375" customWidth="1"/>
    <col min="14538" max="14538" width="9.140625" customWidth="1"/>
    <col min="14539" max="14539" width="13.85546875" bestFit="1" customWidth="1"/>
    <col min="14543" max="14543" width="3" customWidth="1"/>
    <col min="14544" max="14544" width="7" customWidth="1"/>
    <col min="14545" max="14545" width="38.5703125" customWidth="1"/>
    <col min="14546" max="14548" width="11.28515625" customWidth="1"/>
    <col min="14549" max="14549" width="11.85546875" customWidth="1"/>
    <col min="14550" max="14550" width="12.85546875" bestFit="1" customWidth="1"/>
    <col min="14551" max="14551" width="13.5703125" bestFit="1" customWidth="1"/>
    <col min="14552" max="14552" width="11.7109375" bestFit="1" customWidth="1"/>
    <col min="14553" max="14553" width="9.7109375" customWidth="1"/>
    <col min="14554" max="14554" width="9.140625" customWidth="1"/>
    <col min="14555" max="14555" width="13.85546875" bestFit="1" customWidth="1"/>
    <col min="14559" max="14559" width="3" customWidth="1"/>
    <col min="14560" max="14560" width="7" customWidth="1"/>
    <col min="14561" max="14561" width="38.5703125" customWidth="1"/>
    <col min="14562" max="14564" width="11.28515625" customWidth="1"/>
    <col min="14565" max="14565" width="11.85546875" customWidth="1"/>
    <col min="14566" max="14566" width="12.85546875" bestFit="1" customWidth="1"/>
    <col min="14567" max="14567" width="13.5703125" bestFit="1" customWidth="1"/>
    <col min="14568" max="14568" width="11.7109375" bestFit="1" customWidth="1"/>
    <col min="14569" max="14569" width="9.7109375" customWidth="1"/>
    <col min="14570" max="14570" width="9.140625" customWidth="1"/>
    <col min="14571" max="14571" width="13.85546875" bestFit="1" customWidth="1"/>
    <col min="14575" max="14575" width="3" customWidth="1"/>
    <col min="14576" max="14576" width="7" customWidth="1"/>
    <col min="14577" max="14577" width="38.5703125" customWidth="1"/>
    <col min="14578" max="14580" width="11.28515625" customWidth="1"/>
    <col min="14581" max="14581" width="11.85546875" customWidth="1"/>
    <col min="14582" max="14582" width="12.85546875" bestFit="1" customWidth="1"/>
    <col min="14583" max="14583" width="13.5703125" bestFit="1" customWidth="1"/>
    <col min="14584" max="14584" width="11.7109375" bestFit="1" customWidth="1"/>
    <col min="14585" max="14585" width="9.7109375" customWidth="1"/>
    <col min="14586" max="14586" width="9.140625" customWidth="1"/>
    <col min="14587" max="14587" width="13.85546875" bestFit="1" customWidth="1"/>
    <col min="14591" max="14591" width="3" customWidth="1"/>
    <col min="14592" max="14592" width="7" customWidth="1"/>
    <col min="14593" max="14593" width="38.5703125" customWidth="1"/>
    <col min="14594" max="14596" width="11.28515625" customWidth="1"/>
    <col min="14597" max="14597" width="11.85546875" customWidth="1"/>
    <col min="14598" max="14598" width="12.85546875" bestFit="1" customWidth="1"/>
    <col min="14599" max="14599" width="13.5703125" bestFit="1" customWidth="1"/>
    <col min="14600" max="14600" width="11.7109375" bestFit="1" customWidth="1"/>
    <col min="14601" max="14601" width="9.7109375" customWidth="1"/>
    <col min="14602" max="14602" width="9.140625" customWidth="1"/>
    <col min="14603" max="14603" width="13.85546875" bestFit="1" customWidth="1"/>
    <col min="14607" max="14607" width="3" customWidth="1"/>
    <col min="14608" max="14608" width="7" customWidth="1"/>
    <col min="14609" max="14609" width="38.5703125" customWidth="1"/>
    <col min="14610" max="14612" width="11.28515625" customWidth="1"/>
    <col min="14613" max="14613" width="11.85546875" customWidth="1"/>
    <col min="14614" max="14614" width="12.85546875" bestFit="1" customWidth="1"/>
    <col min="14615" max="14615" width="13.5703125" bestFit="1" customWidth="1"/>
    <col min="14616" max="14616" width="11.7109375" bestFit="1" customWidth="1"/>
    <col min="14617" max="14617" width="9.7109375" customWidth="1"/>
    <col min="14618" max="14618" width="9.140625" customWidth="1"/>
    <col min="14619" max="14619" width="13.85546875" bestFit="1" customWidth="1"/>
    <col min="14623" max="14623" width="3" customWidth="1"/>
    <col min="14624" max="14624" width="7" customWidth="1"/>
    <col min="14625" max="14625" width="38.5703125" customWidth="1"/>
    <col min="14626" max="14628" width="11.28515625" customWidth="1"/>
    <col min="14629" max="14629" width="11.85546875" customWidth="1"/>
    <col min="14630" max="14630" width="12.85546875" bestFit="1" customWidth="1"/>
    <col min="14631" max="14631" width="13.5703125" bestFit="1" customWidth="1"/>
    <col min="14632" max="14632" width="11.7109375" bestFit="1" customWidth="1"/>
    <col min="14633" max="14633" width="9.7109375" customWidth="1"/>
    <col min="14634" max="14634" width="9.140625" customWidth="1"/>
    <col min="14635" max="14635" width="13.85546875" bestFit="1" customWidth="1"/>
    <col min="14639" max="14639" width="3" customWidth="1"/>
    <col min="14640" max="14640" width="7" customWidth="1"/>
    <col min="14641" max="14641" width="38.5703125" customWidth="1"/>
    <col min="14642" max="14644" width="11.28515625" customWidth="1"/>
    <col min="14645" max="14645" width="11.85546875" customWidth="1"/>
    <col min="14646" max="14646" width="12.85546875" bestFit="1" customWidth="1"/>
    <col min="14647" max="14647" width="13.5703125" bestFit="1" customWidth="1"/>
    <col min="14648" max="14648" width="11.7109375" bestFit="1" customWidth="1"/>
    <col min="14649" max="14649" width="9.7109375" customWidth="1"/>
    <col min="14650" max="14650" width="9.140625" customWidth="1"/>
    <col min="14651" max="14651" width="13.85546875" bestFit="1" customWidth="1"/>
    <col min="14655" max="14655" width="3" customWidth="1"/>
    <col min="14656" max="14656" width="7" customWidth="1"/>
    <col min="14657" max="14657" width="38.5703125" customWidth="1"/>
    <col min="14658" max="14660" width="11.28515625" customWidth="1"/>
    <col min="14661" max="14661" width="11.85546875" customWidth="1"/>
    <col min="14662" max="14662" width="12.85546875" bestFit="1" customWidth="1"/>
    <col min="14663" max="14663" width="13.5703125" bestFit="1" customWidth="1"/>
    <col min="14664" max="14664" width="11.7109375" bestFit="1" customWidth="1"/>
    <col min="14665" max="14665" width="9.7109375" customWidth="1"/>
    <col min="14666" max="14666" width="9.140625" customWidth="1"/>
    <col min="14667" max="14667" width="13.85546875" bestFit="1" customWidth="1"/>
    <col min="14671" max="14671" width="3" customWidth="1"/>
    <col min="14672" max="14672" width="7" customWidth="1"/>
    <col min="14673" max="14673" width="38.5703125" customWidth="1"/>
    <col min="14674" max="14676" width="11.28515625" customWidth="1"/>
    <col min="14677" max="14677" width="11.85546875" customWidth="1"/>
    <col min="14678" max="14678" width="12.85546875" bestFit="1" customWidth="1"/>
    <col min="14679" max="14679" width="13.5703125" bestFit="1" customWidth="1"/>
    <col min="14680" max="14680" width="11.7109375" bestFit="1" customWidth="1"/>
    <col min="14681" max="14681" width="9.7109375" customWidth="1"/>
    <col min="14682" max="14682" width="9.140625" customWidth="1"/>
    <col min="14683" max="14683" width="13.85546875" bestFit="1" customWidth="1"/>
    <col min="14687" max="14687" width="3" customWidth="1"/>
    <col min="14688" max="14688" width="7" customWidth="1"/>
    <col min="14689" max="14689" width="38.5703125" customWidth="1"/>
    <col min="14690" max="14692" width="11.28515625" customWidth="1"/>
    <col min="14693" max="14693" width="11.85546875" customWidth="1"/>
    <col min="14694" max="14694" width="12.85546875" bestFit="1" customWidth="1"/>
    <col min="14695" max="14695" width="13.5703125" bestFit="1" customWidth="1"/>
    <col min="14696" max="14696" width="11.7109375" bestFit="1" customWidth="1"/>
    <col min="14697" max="14697" width="9.7109375" customWidth="1"/>
    <col min="14698" max="14698" width="9.140625" customWidth="1"/>
    <col min="14699" max="14699" width="13.85546875" bestFit="1" customWidth="1"/>
    <col min="14703" max="14703" width="3" customWidth="1"/>
    <col min="14704" max="14704" width="7" customWidth="1"/>
    <col min="14705" max="14705" width="38.5703125" customWidth="1"/>
    <col min="14706" max="14708" width="11.28515625" customWidth="1"/>
    <col min="14709" max="14709" width="11.85546875" customWidth="1"/>
    <col min="14710" max="14710" width="12.85546875" bestFit="1" customWidth="1"/>
    <col min="14711" max="14711" width="13.5703125" bestFit="1" customWidth="1"/>
    <col min="14712" max="14712" width="11.7109375" bestFit="1" customWidth="1"/>
    <col min="14713" max="14713" width="9.7109375" customWidth="1"/>
    <col min="14714" max="14714" width="9.140625" customWidth="1"/>
    <col min="14715" max="14715" width="13.85546875" bestFit="1" customWidth="1"/>
    <col min="14719" max="14719" width="3" customWidth="1"/>
    <col min="14720" max="14720" width="7" customWidth="1"/>
    <col min="14721" max="14721" width="38.5703125" customWidth="1"/>
    <col min="14722" max="14724" width="11.28515625" customWidth="1"/>
    <col min="14725" max="14725" width="11.85546875" customWidth="1"/>
    <col min="14726" max="14726" width="12.85546875" bestFit="1" customWidth="1"/>
    <col min="14727" max="14727" width="13.5703125" bestFit="1" customWidth="1"/>
    <col min="14728" max="14728" width="11.7109375" bestFit="1" customWidth="1"/>
    <col min="14729" max="14729" width="9.7109375" customWidth="1"/>
    <col min="14730" max="14730" width="9.140625" customWidth="1"/>
    <col min="14731" max="14731" width="13.85546875" bestFit="1" customWidth="1"/>
    <col min="14735" max="14735" width="3" customWidth="1"/>
    <col min="14736" max="14736" width="7" customWidth="1"/>
    <col min="14737" max="14737" width="38.5703125" customWidth="1"/>
    <col min="14738" max="14740" width="11.28515625" customWidth="1"/>
    <col min="14741" max="14741" width="11.85546875" customWidth="1"/>
    <col min="14742" max="14742" width="12.85546875" bestFit="1" customWidth="1"/>
    <col min="14743" max="14743" width="13.5703125" bestFit="1" customWidth="1"/>
    <col min="14744" max="14744" width="11.7109375" bestFit="1" customWidth="1"/>
    <col min="14745" max="14745" width="9.7109375" customWidth="1"/>
    <col min="14746" max="14746" width="9.140625" customWidth="1"/>
    <col min="14747" max="14747" width="13.85546875" bestFit="1" customWidth="1"/>
    <col min="14751" max="14751" width="3" customWidth="1"/>
    <col min="14752" max="14752" width="7" customWidth="1"/>
    <col min="14753" max="14753" width="38.5703125" customWidth="1"/>
    <col min="14754" max="14756" width="11.28515625" customWidth="1"/>
    <col min="14757" max="14757" width="11.85546875" customWidth="1"/>
    <col min="14758" max="14758" width="12.85546875" bestFit="1" customWidth="1"/>
    <col min="14759" max="14759" width="13.5703125" bestFit="1" customWidth="1"/>
    <col min="14760" max="14760" width="11.7109375" bestFit="1" customWidth="1"/>
    <col min="14761" max="14761" width="9.7109375" customWidth="1"/>
    <col min="14762" max="14762" width="9.140625" customWidth="1"/>
    <col min="14763" max="14763" width="13.85546875" bestFit="1" customWidth="1"/>
    <col min="14767" max="14767" width="3" customWidth="1"/>
    <col min="14768" max="14768" width="7" customWidth="1"/>
    <col min="14769" max="14769" width="38.5703125" customWidth="1"/>
    <col min="14770" max="14772" width="11.28515625" customWidth="1"/>
    <col min="14773" max="14773" width="11.85546875" customWidth="1"/>
    <col min="14774" max="14774" width="12.85546875" bestFit="1" customWidth="1"/>
    <col min="14775" max="14775" width="13.5703125" bestFit="1" customWidth="1"/>
    <col min="14776" max="14776" width="11.7109375" bestFit="1" customWidth="1"/>
    <col min="14777" max="14777" width="9.7109375" customWidth="1"/>
    <col min="14778" max="14778" width="9.140625" customWidth="1"/>
    <col min="14779" max="14779" width="13.85546875" bestFit="1" customWidth="1"/>
    <col min="14783" max="14783" width="3" customWidth="1"/>
    <col min="14784" max="14784" width="7" customWidth="1"/>
    <col min="14785" max="14785" width="38.5703125" customWidth="1"/>
    <col min="14786" max="14788" width="11.28515625" customWidth="1"/>
    <col min="14789" max="14789" width="11.85546875" customWidth="1"/>
    <col min="14790" max="14790" width="12.85546875" bestFit="1" customWidth="1"/>
    <col min="14791" max="14791" width="13.5703125" bestFit="1" customWidth="1"/>
    <col min="14792" max="14792" width="11.7109375" bestFit="1" customWidth="1"/>
    <col min="14793" max="14793" width="9.7109375" customWidth="1"/>
    <col min="14794" max="14794" width="9.140625" customWidth="1"/>
    <col min="14795" max="14795" width="13.85546875" bestFit="1" customWidth="1"/>
    <col min="14799" max="14799" width="3" customWidth="1"/>
    <col min="14800" max="14800" width="7" customWidth="1"/>
    <col min="14801" max="14801" width="38.5703125" customWidth="1"/>
    <col min="14802" max="14804" width="11.28515625" customWidth="1"/>
    <col min="14805" max="14805" width="11.85546875" customWidth="1"/>
    <col min="14806" max="14806" width="12.85546875" bestFit="1" customWidth="1"/>
    <col min="14807" max="14807" width="13.5703125" bestFit="1" customWidth="1"/>
    <col min="14808" max="14808" width="11.7109375" bestFit="1" customWidth="1"/>
    <col min="14809" max="14809" width="9.7109375" customWidth="1"/>
    <col min="14810" max="14810" width="9.140625" customWidth="1"/>
    <col min="14811" max="14811" width="13.85546875" bestFit="1" customWidth="1"/>
    <col min="14815" max="14815" width="3" customWidth="1"/>
    <col min="14816" max="14816" width="7" customWidth="1"/>
    <col min="14817" max="14817" width="38.5703125" customWidth="1"/>
    <col min="14818" max="14820" width="11.28515625" customWidth="1"/>
    <col min="14821" max="14821" width="11.85546875" customWidth="1"/>
    <col min="14822" max="14822" width="12.85546875" bestFit="1" customWidth="1"/>
    <col min="14823" max="14823" width="13.5703125" bestFit="1" customWidth="1"/>
    <col min="14824" max="14824" width="11.7109375" bestFit="1" customWidth="1"/>
    <col min="14825" max="14825" width="9.7109375" customWidth="1"/>
    <col min="14826" max="14826" width="9.140625" customWidth="1"/>
    <col min="14827" max="14827" width="13.85546875" bestFit="1" customWidth="1"/>
    <col min="14831" max="14831" width="3" customWidth="1"/>
    <col min="14832" max="14832" width="7" customWidth="1"/>
    <col min="14833" max="14833" width="38.5703125" customWidth="1"/>
    <col min="14834" max="14836" width="11.28515625" customWidth="1"/>
    <col min="14837" max="14837" width="11.85546875" customWidth="1"/>
    <col min="14838" max="14838" width="12.85546875" bestFit="1" customWidth="1"/>
    <col min="14839" max="14839" width="13.5703125" bestFit="1" customWidth="1"/>
    <col min="14840" max="14840" width="11.7109375" bestFit="1" customWidth="1"/>
    <col min="14841" max="14841" width="9.7109375" customWidth="1"/>
    <col min="14842" max="14842" width="9.140625" customWidth="1"/>
    <col min="14843" max="14843" width="13.85546875" bestFit="1" customWidth="1"/>
    <col min="14847" max="14847" width="3" customWidth="1"/>
    <col min="14848" max="14848" width="7" customWidth="1"/>
    <col min="14849" max="14849" width="38.5703125" customWidth="1"/>
    <col min="14850" max="14852" width="11.28515625" customWidth="1"/>
    <col min="14853" max="14853" width="11.85546875" customWidth="1"/>
    <col min="14854" max="14854" width="12.85546875" bestFit="1" customWidth="1"/>
    <col min="14855" max="14855" width="13.5703125" bestFit="1" customWidth="1"/>
    <col min="14856" max="14856" width="11.7109375" bestFit="1" customWidth="1"/>
    <col min="14857" max="14857" width="9.7109375" customWidth="1"/>
    <col min="14858" max="14858" width="9.140625" customWidth="1"/>
    <col min="14859" max="14859" width="13.85546875" bestFit="1" customWidth="1"/>
    <col min="14863" max="14863" width="3" customWidth="1"/>
    <col min="14864" max="14864" width="7" customWidth="1"/>
    <col min="14865" max="14865" width="38.5703125" customWidth="1"/>
    <col min="14866" max="14868" width="11.28515625" customWidth="1"/>
    <col min="14869" max="14869" width="11.85546875" customWidth="1"/>
    <col min="14870" max="14870" width="12.85546875" bestFit="1" customWidth="1"/>
    <col min="14871" max="14871" width="13.5703125" bestFit="1" customWidth="1"/>
    <col min="14872" max="14872" width="11.7109375" bestFit="1" customWidth="1"/>
    <col min="14873" max="14873" width="9.7109375" customWidth="1"/>
    <col min="14874" max="14874" width="9.140625" customWidth="1"/>
    <col min="14875" max="14875" width="13.85546875" bestFit="1" customWidth="1"/>
    <col min="14879" max="14879" width="3" customWidth="1"/>
    <col min="14880" max="14880" width="7" customWidth="1"/>
    <col min="14881" max="14881" width="38.5703125" customWidth="1"/>
    <col min="14882" max="14884" width="11.28515625" customWidth="1"/>
    <col min="14885" max="14885" width="11.85546875" customWidth="1"/>
    <col min="14886" max="14886" width="12.85546875" bestFit="1" customWidth="1"/>
    <col min="14887" max="14887" width="13.5703125" bestFit="1" customWidth="1"/>
    <col min="14888" max="14888" width="11.7109375" bestFit="1" customWidth="1"/>
    <col min="14889" max="14889" width="9.7109375" customWidth="1"/>
    <col min="14890" max="14890" width="9.140625" customWidth="1"/>
    <col min="14891" max="14891" width="13.85546875" bestFit="1" customWidth="1"/>
    <col min="14895" max="14895" width="3" customWidth="1"/>
    <col min="14896" max="14896" width="7" customWidth="1"/>
    <col min="14897" max="14897" width="38.5703125" customWidth="1"/>
    <col min="14898" max="14900" width="11.28515625" customWidth="1"/>
    <col min="14901" max="14901" width="11.85546875" customWidth="1"/>
    <col min="14902" max="14902" width="12.85546875" bestFit="1" customWidth="1"/>
    <col min="14903" max="14903" width="13.5703125" bestFit="1" customWidth="1"/>
    <col min="14904" max="14904" width="11.7109375" bestFit="1" customWidth="1"/>
    <col min="14905" max="14905" width="9.7109375" customWidth="1"/>
    <col min="14906" max="14906" width="9.140625" customWidth="1"/>
    <col min="14907" max="14907" width="13.85546875" bestFit="1" customWidth="1"/>
    <col min="14911" max="14911" width="3" customWidth="1"/>
    <col min="14912" max="14912" width="7" customWidth="1"/>
    <col min="14913" max="14913" width="38.5703125" customWidth="1"/>
    <col min="14914" max="14916" width="11.28515625" customWidth="1"/>
    <col min="14917" max="14917" width="11.85546875" customWidth="1"/>
    <col min="14918" max="14918" width="12.85546875" bestFit="1" customWidth="1"/>
    <col min="14919" max="14919" width="13.5703125" bestFit="1" customWidth="1"/>
    <col min="14920" max="14920" width="11.7109375" bestFit="1" customWidth="1"/>
    <col min="14921" max="14921" width="9.7109375" customWidth="1"/>
    <col min="14922" max="14922" width="9.140625" customWidth="1"/>
    <col min="14923" max="14923" width="13.85546875" bestFit="1" customWidth="1"/>
    <col min="14927" max="14927" width="3" customWidth="1"/>
    <col min="14928" max="14928" width="7" customWidth="1"/>
    <col min="14929" max="14929" width="38.5703125" customWidth="1"/>
    <col min="14930" max="14932" width="11.28515625" customWidth="1"/>
    <col min="14933" max="14933" width="11.85546875" customWidth="1"/>
    <col min="14934" max="14934" width="12.85546875" bestFit="1" customWidth="1"/>
    <col min="14935" max="14935" width="13.5703125" bestFit="1" customWidth="1"/>
    <col min="14936" max="14936" width="11.7109375" bestFit="1" customWidth="1"/>
    <col min="14937" max="14937" width="9.7109375" customWidth="1"/>
    <col min="14938" max="14938" width="9.140625" customWidth="1"/>
    <col min="14939" max="14939" width="13.85546875" bestFit="1" customWidth="1"/>
    <col min="14943" max="14943" width="3" customWidth="1"/>
    <col min="14944" max="14944" width="7" customWidth="1"/>
    <col min="14945" max="14945" width="38.5703125" customWidth="1"/>
    <col min="14946" max="14948" width="11.28515625" customWidth="1"/>
    <col min="14949" max="14949" width="11.85546875" customWidth="1"/>
    <col min="14950" max="14950" width="12.85546875" bestFit="1" customWidth="1"/>
    <col min="14951" max="14951" width="13.5703125" bestFit="1" customWidth="1"/>
    <col min="14952" max="14952" width="11.7109375" bestFit="1" customWidth="1"/>
    <col min="14953" max="14953" width="9.7109375" customWidth="1"/>
    <col min="14954" max="14954" width="9.140625" customWidth="1"/>
    <col min="14955" max="14955" width="13.85546875" bestFit="1" customWidth="1"/>
    <col min="14959" max="14959" width="3" customWidth="1"/>
    <col min="14960" max="14960" width="7" customWidth="1"/>
    <col min="14961" max="14961" width="38.5703125" customWidth="1"/>
    <col min="14962" max="14964" width="11.28515625" customWidth="1"/>
    <col min="14965" max="14965" width="11.85546875" customWidth="1"/>
    <col min="14966" max="14966" width="12.85546875" bestFit="1" customWidth="1"/>
    <col min="14967" max="14967" width="13.5703125" bestFit="1" customWidth="1"/>
    <col min="14968" max="14968" width="11.7109375" bestFit="1" customWidth="1"/>
    <col min="14969" max="14969" width="9.7109375" customWidth="1"/>
    <col min="14970" max="14970" width="9.140625" customWidth="1"/>
    <col min="14971" max="14971" width="13.85546875" bestFit="1" customWidth="1"/>
    <col min="14975" max="14975" width="3" customWidth="1"/>
    <col min="14976" max="14976" width="7" customWidth="1"/>
    <col min="14977" max="14977" width="38.5703125" customWidth="1"/>
    <col min="14978" max="14980" width="11.28515625" customWidth="1"/>
    <col min="14981" max="14981" width="11.85546875" customWidth="1"/>
    <col min="14982" max="14982" width="12.85546875" bestFit="1" customWidth="1"/>
    <col min="14983" max="14983" width="13.5703125" bestFit="1" customWidth="1"/>
    <col min="14984" max="14984" width="11.7109375" bestFit="1" customWidth="1"/>
    <col min="14985" max="14985" width="9.7109375" customWidth="1"/>
    <col min="14986" max="14986" width="9.140625" customWidth="1"/>
    <col min="14987" max="14987" width="13.85546875" bestFit="1" customWidth="1"/>
    <col min="14991" max="14991" width="3" customWidth="1"/>
    <col min="14992" max="14992" width="7" customWidth="1"/>
    <col min="14993" max="14993" width="38.5703125" customWidth="1"/>
    <col min="14994" max="14996" width="11.28515625" customWidth="1"/>
    <col min="14997" max="14997" width="11.85546875" customWidth="1"/>
    <col min="14998" max="14998" width="12.85546875" bestFit="1" customWidth="1"/>
    <col min="14999" max="14999" width="13.5703125" bestFit="1" customWidth="1"/>
    <col min="15000" max="15000" width="11.7109375" bestFit="1" customWidth="1"/>
    <col min="15001" max="15001" width="9.7109375" customWidth="1"/>
    <col min="15002" max="15002" width="9.140625" customWidth="1"/>
    <col min="15003" max="15003" width="13.85546875" bestFit="1" customWidth="1"/>
    <col min="15007" max="15007" width="3" customWidth="1"/>
    <col min="15008" max="15008" width="7" customWidth="1"/>
    <col min="15009" max="15009" width="38.5703125" customWidth="1"/>
    <col min="15010" max="15012" width="11.28515625" customWidth="1"/>
    <col min="15013" max="15013" width="11.85546875" customWidth="1"/>
    <col min="15014" max="15014" width="12.85546875" bestFit="1" customWidth="1"/>
    <col min="15015" max="15015" width="13.5703125" bestFit="1" customWidth="1"/>
    <col min="15016" max="15016" width="11.7109375" bestFit="1" customWidth="1"/>
    <col min="15017" max="15017" width="9.7109375" customWidth="1"/>
    <col min="15018" max="15018" width="9.140625" customWidth="1"/>
    <col min="15019" max="15019" width="13.85546875" bestFit="1" customWidth="1"/>
    <col min="15023" max="15023" width="3" customWidth="1"/>
    <col min="15024" max="15024" width="7" customWidth="1"/>
    <col min="15025" max="15025" width="38.5703125" customWidth="1"/>
    <col min="15026" max="15028" width="11.28515625" customWidth="1"/>
    <col min="15029" max="15029" width="11.85546875" customWidth="1"/>
    <col min="15030" max="15030" width="12.85546875" bestFit="1" customWidth="1"/>
    <col min="15031" max="15031" width="13.5703125" bestFit="1" customWidth="1"/>
    <col min="15032" max="15032" width="11.7109375" bestFit="1" customWidth="1"/>
    <col min="15033" max="15033" width="9.7109375" customWidth="1"/>
    <col min="15034" max="15034" width="9.140625" customWidth="1"/>
    <col min="15035" max="15035" width="13.85546875" bestFit="1" customWidth="1"/>
    <col min="15039" max="15039" width="3" customWidth="1"/>
    <col min="15040" max="15040" width="7" customWidth="1"/>
    <col min="15041" max="15041" width="38.5703125" customWidth="1"/>
    <col min="15042" max="15044" width="11.28515625" customWidth="1"/>
    <col min="15045" max="15045" width="11.85546875" customWidth="1"/>
    <col min="15046" max="15046" width="12.85546875" bestFit="1" customWidth="1"/>
    <col min="15047" max="15047" width="13.5703125" bestFit="1" customWidth="1"/>
    <col min="15048" max="15048" width="11.7109375" bestFit="1" customWidth="1"/>
    <col min="15049" max="15049" width="9.7109375" customWidth="1"/>
    <col min="15050" max="15050" width="9.140625" customWidth="1"/>
    <col min="15051" max="15051" width="13.85546875" bestFit="1" customWidth="1"/>
    <col min="15055" max="15055" width="3" customWidth="1"/>
    <col min="15056" max="15056" width="7" customWidth="1"/>
    <col min="15057" max="15057" width="38.5703125" customWidth="1"/>
    <col min="15058" max="15060" width="11.28515625" customWidth="1"/>
    <col min="15061" max="15061" width="11.85546875" customWidth="1"/>
    <col min="15062" max="15062" width="12.85546875" bestFit="1" customWidth="1"/>
    <col min="15063" max="15063" width="13.5703125" bestFit="1" customWidth="1"/>
    <col min="15064" max="15064" width="11.7109375" bestFit="1" customWidth="1"/>
    <col min="15065" max="15065" width="9.7109375" customWidth="1"/>
    <col min="15066" max="15066" width="9.140625" customWidth="1"/>
    <col min="15067" max="15067" width="13.85546875" bestFit="1" customWidth="1"/>
    <col min="15071" max="15071" width="3" customWidth="1"/>
    <col min="15072" max="15072" width="7" customWidth="1"/>
    <col min="15073" max="15073" width="38.5703125" customWidth="1"/>
    <col min="15074" max="15076" width="11.28515625" customWidth="1"/>
    <col min="15077" max="15077" width="11.85546875" customWidth="1"/>
    <col min="15078" max="15078" width="12.85546875" bestFit="1" customWidth="1"/>
    <col min="15079" max="15079" width="13.5703125" bestFit="1" customWidth="1"/>
    <col min="15080" max="15080" width="11.7109375" bestFit="1" customWidth="1"/>
    <col min="15081" max="15081" width="9.7109375" customWidth="1"/>
    <col min="15082" max="15082" width="9.140625" customWidth="1"/>
    <col min="15083" max="15083" width="13.85546875" bestFit="1" customWidth="1"/>
    <col min="15087" max="15087" width="3" customWidth="1"/>
    <col min="15088" max="15088" width="7" customWidth="1"/>
    <col min="15089" max="15089" width="38.5703125" customWidth="1"/>
    <col min="15090" max="15092" width="11.28515625" customWidth="1"/>
    <col min="15093" max="15093" width="11.85546875" customWidth="1"/>
    <col min="15094" max="15094" width="12.85546875" bestFit="1" customWidth="1"/>
    <col min="15095" max="15095" width="13.5703125" bestFit="1" customWidth="1"/>
    <col min="15096" max="15096" width="11.7109375" bestFit="1" customWidth="1"/>
    <col min="15097" max="15097" width="9.7109375" customWidth="1"/>
    <col min="15098" max="15098" width="9.140625" customWidth="1"/>
    <col min="15099" max="15099" width="13.85546875" bestFit="1" customWidth="1"/>
    <col min="15103" max="15103" width="3" customWidth="1"/>
    <col min="15104" max="15104" width="7" customWidth="1"/>
    <col min="15105" max="15105" width="38.5703125" customWidth="1"/>
    <col min="15106" max="15108" width="11.28515625" customWidth="1"/>
    <col min="15109" max="15109" width="11.85546875" customWidth="1"/>
    <col min="15110" max="15110" width="12.85546875" bestFit="1" customWidth="1"/>
    <col min="15111" max="15111" width="13.5703125" bestFit="1" customWidth="1"/>
    <col min="15112" max="15112" width="11.7109375" bestFit="1" customWidth="1"/>
    <col min="15113" max="15113" width="9.7109375" customWidth="1"/>
    <col min="15114" max="15114" width="9.140625" customWidth="1"/>
    <col min="15115" max="15115" width="13.85546875" bestFit="1" customWidth="1"/>
    <col min="15119" max="15119" width="3" customWidth="1"/>
    <col min="15120" max="15120" width="7" customWidth="1"/>
    <col min="15121" max="15121" width="38.5703125" customWidth="1"/>
    <col min="15122" max="15124" width="11.28515625" customWidth="1"/>
    <col min="15125" max="15125" width="11.85546875" customWidth="1"/>
    <col min="15126" max="15126" width="12.85546875" bestFit="1" customWidth="1"/>
    <col min="15127" max="15127" width="13.5703125" bestFit="1" customWidth="1"/>
    <col min="15128" max="15128" width="11.7109375" bestFit="1" customWidth="1"/>
    <col min="15129" max="15129" width="9.7109375" customWidth="1"/>
    <col min="15130" max="15130" width="9.140625" customWidth="1"/>
    <col min="15131" max="15131" width="13.85546875" bestFit="1" customWidth="1"/>
    <col min="15135" max="15135" width="3" customWidth="1"/>
    <col min="15136" max="15136" width="7" customWidth="1"/>
    <col min="15137" max="15137" width="38.5703125" customWidth="1"/>
    <col min="15138" max="15140" width="11.28515625" customWidth="1"/>
    <col min="15141" max="15141" width="11.85546875" customWidth="1"/>
    <col min="15142" max="15142" width="12.85546875" bestFit="1" customWidth="1"/>
    <col min="15143" max="15143" width="13.5703125" bestFit="1" customWidth="1"/>
    <col min="15144" max="15144" width="11.7109375" bestFit="1" customWidth="1"/>
    <col min="15145" max="15145" width="9.7109375" customWidth="1"/>
    <col min="15146" max="15146" width="9.140625" customWidth="1"/>
    <col min="15147" max="15147" width="13.85546875" bestFit="1" customWidth="1"/>
    <col min="15151" max="15151" width="3" customWidth="1"/>
    <col min="15152" max="15152" width="7" customWidth="1"/>
    <col min="15153" max="15153" width="38.5703125" customWidth="1"/>
    <col min="15154" max="15156" width="11.28515625" customWidth="1"/>
    <col min="15157" max="15157" width="11.85546875" customWidth="1"/>
    <col min="15158" max="15158" width="12.85546875" bestFit="1" customWidth="1"/>
    <col min="15159" max="15159" width="13.5703125" bestFit="1" customWidth="1"/>
    <col min="15160" max="15160" width="11.7109375" bestFit="1" customWidth="1"/>
    <col min="15161" max="15161" width="9.7109375" customWidth="1"/>
    <col min="15162" max="15162" width="9.140625" customWidth="1"/>
    <col min="15163" max="15163" width="13.85546875" bestFit="1" customWidth="1"/>
    <col min="15167" max="15167" width="3" customWidth="1"/>
    <col min="15168" max="15168" width="7" customWidth="1"/>
    <col min="15169" max="15169" width="38.5703125" customWidth="1"/>
    <col min="15170" max="15172" width="11.28515625" customWidth="1"/>
    <col min="15173" max="15173" width="11.85546875" customWidth="1"/>
    <col min="15174" max="15174" width="12.85546875" bestFit="1" customWidth="1"/>
    <col min="15175" max="15175" width="13.5703125" bestFit="1" customWidth="1"/>
    <col min="15176" max="15176" width="11.7109375" bestFit="1" customWidth="1"/>
    <col min="15177" max="15177" width="9.7109375" customWidth="1"/>
    <col min="15178" max="15178" width="9.140625" customWidth="1"/>
    <col min="15179" max="15179" width="13.85546875" bestFit="1" customWidth="1"/>
    <col min="15183" max="15183" width="3" customWidth="1"/>
    <col min="15184" max="15184" width="7" customWidth="1"/>
    <col min="15185" max="15185" width="38.5703125" customWidth="1"/>
    <col min="15186" max="15188" width="11.28515625" customWidth="1"/>
    <col min="15189" max="15189" width="11.85546875" customWidth="1"/>
    <col min="15190" max="15190" width="12.85546875" bestFit="1" customWidth="1"/>
    <col min="15191" max="15191" width="13.5703125" bestFit="1" customWidth="1"/>
    <col min="15192" max="15192" width="11.7109375" bestFit="1" customWidth="1"/>
    <col min="15193" max="15193" width="9.7109375" customWidth="1"/>
    <col min="15194" max="15194" width="9.140625" customWidth="1"/>
    <col min="15195" max="15195" width="13.85546875" bestFit="1" customWidth="1"/>
    <col min="15199" max="15199" width="3" customWidth="1"/>
    <col min="15200" max="15200" width="7" customWidth="1"/>
    <col min="15201" max="15201" width="38.5703125" customWidth="1"/>
    <col min="15202" max="15204" width="11.28515625" customWidth="1"/>
    <col min="15205" max="15205" width="11.85546875" customWidth="1"/>
    <col min="15206" max="15206" width="12.85546875" bestFit="1" customWidth="1"/>
    <col min="15207" max="15207" width="13.5703125" bestFit="1" customWidth="1"/>
    <col min="15208" max="15208" width="11.7109375" bestFit="1" customWidth="1"/>
    <col min="15209" max="15209" width="9.7109375" customWidth="1"/>
    <col min="15210" max="15210" width="9.140625" customWidth="1"/>
    <col min="15211" max="15211" width="13.85546875" bestFit="1" customWidth="1"/>
    <col min="15215" max="15215" width="3" customWidth="1"/>
    <col min="15216" max="15216" width="7" customWidth="1"/>
    <col min="15217" max="15217" width="38.5703125" customWidth="1"/>
    <col min="15218" max="15220" width="11.28515625" customWidth="1"/>
    <col min="15221" max="15221" width="11.85546875" customWidth="1"/>
    <col min="15222" max="15222" width="12.85546875" bestFit="1" customWidth="1"/>
    <col min="15223" max="15223" width="13.5703125" bestFit="1" customWidth="1"/>
    <col min="15224" max="15224" width="11.7109375" bestFit="1" customWidth="1"/>
    <col min="15225" max="15225" width="9.7109375" customWidth="1"/>
    <col min="15226" max="15226" width="9.140625" customWidth="1"/>
    <col min="15227" max="15227" width="13.85546875" bestFit="1" customWidth="1"/>
    <col min="15231" max="15231" width="3" customWidth="1"/>
    <col min="15232" max="15232" width="7" customWidth="1"/>
    <col min="15233" max="15233" width="38.5703125" customWidth="1"/>
    <col min="15234" max="15236" width="11.28515625" customWidth="1"/>
    <col min="15237" max="15237" width="11.85546875" customWidth="1"/>
    <col min="15238" max="15238" width="12.85546875" bestFit="1" customWidth="1"/>
    <col min="15239" max="15239" width="13.5703125" bestFit="1" customWidth="1"/>
    <col min="15240" max="15240" width="11.7109375" bestFit="1" customWidth="1"/>
    <col min="15241" max="15241" width="9.7109375" customWidth="1"/>
    <col min="15242" max="15242" width="9.140625" customWidth="1"/>
    <col min="15243" max="15243" width="13.85546875" bestFit="1" customWidth="1"/>
    <col min="15247" max="15247" width="3" customWidth="1"/>
    <col min="15248" max="15248" width="7" customWidth="1"/>
    <col min="15249" max="15249" width="38.5703125" customWidth="1"/>
    <col min="15250" max="15252" width="11.28515625" customWidth="1"/>
    <col min="15253" max="15253" width="11.85546875" customWidth="1"/>
    <col min="15254" max="15254" width="12.85546875" bestFit="1" customWidth="1"/>
    <col min="15255" max="15255" width="13.5703125" bestFit="1" customWidth="1"/>
    <col min="15256" max="15256" width="11.7109375" bestFit="1" customWidth="1"/>
    <col min="15257" max="15257" width="9.7109375" customWidth="1"/>
    <col min="15258" max="15258" width="9.140625" customWidth="1"/>
    <col min="15259" max="15259" width="13.85546875" bestFit="1" customWidth="1"/>
    <col min="15263" max="15263" width="3" customWidth="1"/>
    <col min="15264" max="15264" width="7" customWidth="1"/>
    <col min="15265" max="15265" width="38.5703125" customWidth="1"/>
    <col min="15266" max="15268" width="11.28515625" customWidth="1"/>
    <col min="15269" max="15269" width="11.85546875" customWidth="1"/>
    <col min="15270" max="15270" width="12.85546875" bestFit="1" customWidth="1"/>
    <col min="15271" max="15271" width="13.5703125" bestFit="1" customWidth="1"/>
    <col min="15272" max="15272" width="11.7109375" bestFit="1" customWidth="1"/>
    <col min="15273" max="15273" width="9.7109375" customWidth="1"/>
    <col min="15274" max="15274" width="9.140625" customWidth="1"/>
    <col min="15275" max="15275" width="13.85546875" bestFit="1" customWidth="1"/>
    <col min="15279" max="15279" width="3" customWidth="1"/>
    <col min="15280" max="15280" width="7" customWidth="1"/>
    <col min="15281" max="15281" width="38.5703125" customWidth="1"/>
    <col min="15282" max="15284" width="11.28515625" customWidth="1"/>
    <col min="15285" max="15285" width="11.85546875" customWidth="1"/>
    <col min="15286" max="15286" width="12.85546875" bestFit="1" customWidth="1"/>
    <col min="15287" max="15287" width="13.5703125" bestFit="1" customWidth="1"/>
    <col min="15288" max="15288" width="11.7109375" bestFit="1" customWidth="1"/>
    <col min="15289" max="15289" width="9.7109375" customWidth="1"/>
    <col min="15290" max="15290" width="9.140625" customWidth="1"/>
    <col min="15291" max="15291" width="13.85546875" bestFit="1" customWidth="1"/>
    <col min="15295" max="15295" width="3" customWidth="1"/>
    <col min="15296" max="15296" width="7" customWidth="1"/>
    <col min="15297" max="15297" width="38.5703125" customWidth="1"/>
    <col min="15298" max="15300" width="11.28515625" customWidth="1"/>
    <col min="15301" max="15301" width="11.85546875" customWidth="1"/>
    <col min="15302" max="15302" width="12.85546875" bestFit="1" customWidth="1"/>
    <col min="15303" max="15303" width="13.5703125" bestFit="1" customWidth="1"/>
    <col min="15304" max="15304" width="11.7109375" bestFit="1" customWidth="1"/>
    <col min="15305" max="15305" width="9.7109375" customWidth="1"/>
    <col min="15306" max="15306" width="9.140625" customWidth="1"/>
    <col min="15307" max="15307" width="13.85546875" bestFit="1" customWidth="1"/>
    <col min="15311" max="15311" width="3" customWidth="1"/>
    <col min="15312" max="15312" width="7" customWidth="1"/>
    <col min="15313" max="15313" width="38.5703125" customWidth="1"/>
    <col min="15314" max="15316" width="11.28515625" customWidth="1"/>
    <col min="15317" max="15317" width="11.85546875" customWidth="1"/>
    <col min="15318" max="15318" width="12.85546875" bestFit="1" customWidth="1"/>
    <col min="15319" max="15319" width="13.5703125" bestFit="1" customWidth="1"/>
    <col min="15320" max="15320" width="11.7109375" bestFit="1" customWidth="1"/>
    <col min="15321" max="15321" width="9.7109375" customWidth="1"/>
    <col min="15322" max="15322" width="9.140625" customWidth="1"/>
    <col min="15323" max="15323" width="13.85546875" bestFit="1" customWidth="1"/>
    <col min="15327" max="15327" width="3" customWidth="1"/>
    <col min="15328" max="15328" width="7" customWidth="1"/>
    <col min="15329" max="15329" width="38.5703125" customWidth="1"/>
    <col min="15330" max="15332" width="11.28515625" customWidth="1"/>
    <col min="15333" max="15333" width="11.85546875" customWidth="1"/>
    <col min="15334" max="15334" width="12.85546875" bestFit="1" customWidth="1"/>
    <col min="15335" max="15335" width="13.5703125" bestFit="1" customWidth="1"/>
    <col min="15336" max="15336" width="11.7109375" bestFit="1" customWidth="1"/>
    <col min="15337" max="15337" width="9.7109375" customWidth="1"/>
    <col min="15338" max="15338" width="9.140625" customWidth="1"/>
    <col min="15339" max="15339" width="13.85546875" bestFit="1" customWidth="1"/>
    <col min="15343" max="15343" width="3" customWidth="1"/>
    <col min="15344" max="15344" width="7" customWidth="1"/>
    <col min="15345" max="15345" width="38.5703125" customWidth="1"/>
    <col min="15346" max="15348" width="11.28515625" customWidth="1"/>
    <col min="15349" max="15349" width="11.85546875" customWidth="1"/>
    <col min="15350" max="15350" width="12.85546875" bestFit="1" customWidth="1"/>
    <col min="15351" max="15351" width="13.5703125" bestFit="1" customWidth="1"/>
    <col min="15352" max="15352" width="11.7109375" bestFit="1" customWidth="1"/>
    <col min="15353" max="15353" width="9.7109375" customWidth="1"/>
    <col min="15354" max="15354" width="9.140625" customWidth="1"/>
    <col min="15355" max="15355" width="13.85546875" bestFit="1" customWidth="1"/>
    <col min="15359" max="15359" width="3" customWidth="1"/>
    <col min="15360" max="15360" width="7" customWidth="1"/>
    <col min="15361" max="15361" width="38.5703125" customWidth="1"/>
    <col min="15362" max="15364" width="11.28515625" customWidth="1"/>
    <col min="15365" max="15365" width="11.85546875" customWidth="1"/>
    <col min="15366" max="15366" width="12.85546875" bestFit="1" customWidth="1"/>
    <col min="15367" max="15367" width="13.5703125" bestFit="1" customWidth="1"/>
    <col min="15368" max="15368" width="11.7109375" bestFit="1" customWidth="1"/>
    <col min="15369" max="15369" width="9.7109375" customWidth="1"/>
    <col min="15370" max="15370" width="9.140625" customWidth="1"/>
    <col min="15371" max="15371" width="13.85546875" bestFit="1" customWidth="1"/>
    <col min="15375" max="15375" width="3" customWidth="1"/>
    <col min="15376" max="15376" width="7" customWidth="1"/>
    <col min="15377" max="15377" width="38.5703125" customWidth="1"/>
    <col min="15378" max="15380" width="11.28515625" customWidth="1"/>
    <col min="15381" max="15381" width="11.85546875" customWidth="1"/>
    <col min="15382" max="15382" width="12.85546875" bestFit="1" customWidth="1"/>
    <col min="15383" max="15383" width="13.5703125" bestFit="1" customWidth="1"/>
    <col min="15384" max="15384" width="11.7109375" bestFit="1" customWidth="1"/>
    <col min="15385" max="15385" width="9.7109375" customWidth="1"/>
    <col min="15386" max="15386" width="9.140625" customWidth="1"/>
    <col min="15387" max="15387" width="13.85546875" bestFit="1" customWidth="1"/>
    <col min="15391" max="15391" width="3" customWidth="1"/>
    <col min="15392" max="15392" width="7" customWidth="1"/>
    <col min="15393" max="15393" width="38.5703125" customWidth="1"/>
    <col min="15394" max="15396" width="11.28515625" customWidth="1"/>
    <col min="15397" max="15397" width="11.85546875" customWidth="1"/>
    <col min="15398" max="15398" width="12.85546875" bestFit="1" customWidth="1"/>
    <col min="15399" max="15399" width="13.5703125" bestFit="1" customWidth="1"/>
    <col min="15400" max="15400" width="11.7109375" bestFit="1" customWidth="1"/>
    <col min="15401" max="15401" width="9.7109375" customWidth="1"/>
    <col min="15402" max="15402" width="9.140625" customWidth="1"/>
    <col min="15403" max="15403" width="13.85546875" bestFit="1" customWidth="1"/>
    <col min="15407" max="15407" width="3" customWidth="1"/>
    <col min="15408" max="15408" width="7" customWidth="1"/>
    <col min="15409" max="15409" width="38.5703125" customWidth="1"/>
    <col min="15410" max="15412" width="11.28515625" customWidth="1"/>
    <col min="15413" max="15413" width="11.85546875" customWidth="1"/>
    <col min="15414" max="15414" width="12.85546875" bestFit="1" customWidth="1"/>
    <col min="15415" max="15415" width="13.5703125" bestFit="1" customWidth="1"/>
    <col min="15416" max="15416" width="11.7109375" bestFit="1" customWidth="1"/>
    <col min="15417" max="15417" width="9.7109375" customWidth="1"/>
    <col min="15418" max="15418" width="9.140625" customWidth="1"/>
    <col min="15419" max="15419" width="13.85546875" bestFit="1" customWidth="1"/>
    <col min="15423" max="15423" width="3" customWidth="1"/>
    <col min="15424" max="15424" width="7" customWidth="1"/>
    <col min="15425" max="15425" width="38.5703125" customWidth="1"/>
    <col min="15426" max="15428" width="11.28515625" customWidth="1"/>
    <col min="15429" max="15429" width="11.85546875" customWidth="1"/>
    <col min="15430" max="15430" width="12.85546875" bestFit="1" customWidth="1"/>
    <col min="15431" max="15431" width="13.5703125" bestFit="1" customWidth="1"/>
    <col min="15432" max="15432" width="11.7109375" bestFit="1" customWidth="1"/>
    <col min="15433" max="15433" width="9.7109375" customWidth="1"/>
    <col min="15434" max="15434" width="9.140625" customWidth="1"/>
    <col min="15435" max="15435" width="13.85546875" bestFit="1" customWidth="1"/>
    <col min="15439" max="15439" width="3" customWidth="1"/>
    <col min="15440" max="15440" width="7" customWidth="1"/>
    <col min="15441" max="15441" width="38.5703125" customWidth="1"/>
    <col min="15442" max="15444" width="11.28515625" customWidth="1"/>
    <col min="15445" max="15445" width="11.85546875" customWidth="1"/>
    <col min="15446" max="15446" width="12.85546875" bestFit="1" customWidth="1"/>
    <col min="15447" max="15447" width="13.5703125" bestFit="1" customWidth="1"/>
    <col min="15448" max="15448" width="11.7109375" bestFit="1" customWidth="1"/>
    <col min="15449" max="15449" width="9.7109375" customWidth="1"/>
    <col min="15450" max="15450" width="9.140625" customWidth="1"/>
    <col min="15451" max="15451" width="13.85546875" bestFit="1" customWidth="1"/>
    <col min="15455" max="15455" width="3" customWidth="1"/>
    <col min="15456" max="15456" width="7" customWidth="1"/>
    <col min="15457" max="15457" width="38.5703125" customWidth="1"/>
    <col min="15458" max="15460" width="11.28515625" customWidth="1"/>
    <col min="15461" max="15461" width="11.85546875" customWidth="1"/>
    <col min="15462" max="15462" width="12.85546875" bestFit="1" customWidth="1"/>
    <col min="15463" max="15463" width="13.5703125" bestFit="1" customWidth="1"/>
    <col min="15464" max="15464" width="11.7109375" bestFit="1" customWidth="1"/>
    <col min="15465" max="15465" width="9.7109375" customWidth="1"/>
    <col min="15466" max="15466" width="9.140625" customWidth="1"/>
    <col min="15467" max="15467" width="13.85546875" bestFit="1" customWidth="1"/>
    <col min="15471" max="15471" width="3" customWidth="1"/>
    <col min="15472" max="15472" width="7" customWidth="1"/>
    <col min="15473" max="15473" width="38.5703125" customWidth="1"/>
    <col min="15474" max="15476" width="11.28515625" customWidth="1"/>
    <col min="15477" max="15477" width="11.85546875" customWidth="1"/>
    <col min="15478" max="15478" width="12.85546875" bestFit="1" customWidth="1"/>
    <col min="15479" max="15479" width="13.5703125" bestFit="1" customWidth="1"/>
    <col min="15480" max="15480" width="11.7109375" bestFit="1" customWidth="1"/>
    <col min="15481" max="15481" width="9.7109375" customWidth="1"/>
    <col min="15482" max="15482" width="9.140625" customWidth="1"/>
    <col min="15483" max="15483" width="13.85546875" bestFit="1" customWidth="1"/>
    <col min="15487" max="15487" width="3" customWidth="1"/>
    <col min="15488" max="15488" width="7" customWidth="1"/>
    <col min="15489" max="15489" width="38.5703125" customWidth="1"/>
    <col min="15490" max="15492" width="11.28515625" customWidth="1"/>
    <col min="15493" max="15493" width="11.85546875" customWidth="1"/>
    <col min="15494" max="15494" width="12.85546875" bestFit="1" customWidth="1"/>
    <col min="15495" max="15495" width="13.5703125" bestFit="1" customWidth="1"/>
    <col min="15496" max="15496" width="11.7109375" bestFit="1" customWidth="1"/>
    <col min="15497" max="15497" width="9.7109375" customWidth="1"/>
    <col min="15498" max="15498" width="9.140625" customWidth="1"/>
    <col min="15499" max="15499" width="13.85546875" bestFit="1" customWidth="1"/>
    <col min="15503" max="15503" width="3" customWidth="1"/>
    <col min="15504" max="15504" width="7" customWidth="1"/>
    <col min="15505" max="15505" width="38.5703125" customWidth="1"/>
    <col min="15506" max="15508" width="11.28515625" customWidth="1"/>
    <col min="15509" max="15509" width="11.85546875" customWidth="1"/>
    <col min="15510" max="15510" width="12.85546875" bestFit="1" customWidth="1"/>
    <col min="15511" max="15511" width="13.5703125" bestFit="1" customWidth="1"/>
    <col min="15512" max="15512" width="11.7109375" bestFit="1" customWidth="1"/>
    <col min="15513" max="15513" width="9.7109375" customWidth="1"/>
    <col min="15514" max="15514" width="9.140625" customWidth="1"/>
    <col min="15515" max="15515" width="13.85546875" bestFit="1" customWidth="1"/>
    <col min="15519" max="15519" width="3" customWidth="1"/>
    <col min="15520" max="15520" width="7" customWidth="1"/>
    <col min="15521" max="15521" width="38.5703125" customWidth="1"/>
    <col min="15522" max="15524" width="11.28515625" customWidth="1"/>
    <col min="15525" max="15525" width="11.85546875" customWidth="1"/>
    <col min="15526" max="15526" width="12.85546875" bestFit="1" customWidth="1"/>
    <col min="15527" max="15527" width="13.5703125" bestFit="1" customWidth="1"/>
    <col min="15528" max="15528" width="11.7109375" bestFit="1" customWidth="1"/>
    <col min="15529" max="15529" width="9.7109375" customWidth="1"/>
    <col min="15530" max="15530" width="9.140625" customWidth="1"/>
    <col min="15531" max="15531" width="13.85546875" bestFit="1" customWidth="1"/>
    <col min="15535" max="15535" width="3" customWidth="1"/>
    <col min="15536" max="15536" width="7" customWidth="1"/>
    <col min="15537" max="15537" width="38.5703125" customWidth="1"/>
    <col min="15538" max="15540" width="11.28515625" customWidth="1"/>
    <col min="15541" max="15541" width="11.85546875" customWidth="1"/>
    <col min="15542" max="15542" width="12.85546875" bestFit="1" customWidth="1"/>
    <col min="15543" max="15543" width="13.5703125" bestFit="1" customWidth="1"/>
    <col min="15544" max="15544" width="11.7109375" bestFit="1" customWidth="1"/>
    <col min="15545" max="15545" width="9.7109375" customWidth="1"/>
    <col min="15546" max="15546" width="9.140625" customWidth="1"/>
    <col min="15547" max="15547" width="13.85546875" bestFit="1" customWidth="1"/>
    <col min="15551" max="15551" width="3" customWidth="1"/>
    <col min="15552" max="15552" width="7" customWidth="1"/>
    <col min="15553" max="15553" width="38.5703125" customWidth="1"/>
    <col min="15554" max="15556" width="11.28515625" customWidth="1"/>
    <col min="15557" max="15557" width="11.85546875" customWidth="1"/>
    <col min="15558" max="15558" width="12.85546875" bestFit="1" customWidth="1"/>
    <col min="15559" max="15559" width="13.5703125" bestFit="1" customWidth="1"/>
    <col min="15560" max="15560" width="11.7109375" bestFit="1" customWidth="1"/>
    <col min="15561" max="15561" width="9.7109375" customWidth="1"/>
    <col min="15562" max="15562" width="9.140625" customWidth="1"/>
    <col min="15563" max="15563" width="13.85546875" bestFit="1" customWidth="1"/>
    <col min="15567" max="15567" width="3" customWidth="1"/>
    <col min="15568" max="15568" width="7" customWidth="1"/>
    <col min="15569" max="15569" width="38.5703125" customWidth="1"/>
    <col min="15570" max="15572" width="11.28515625" customWidth="1"/>
    <col min="15573" max="15573" width="11.85546875" customWidth="1"/>
    <col min="15574" max="15574" width="12.85546875" bestFit="1" customWidth="1"/>
    <col min="15575" max="15575" width="13.5703125" bestFit="1" customWidth="1"/>
    <col min="15576" max="15576" width="11.7109375" bestFit="1" customWidth="1"/>
    <col min="15577" max="15577" width="9.7109375" customWidth="1"/>
    <col min="15578" max="15578" width="9.140625" customWidth="1"/>
    <col min="15579" max="15579" width="13.85546875" bestFit="1" customWidth="1"/>
    <col min="15583" max="15583" width="3" customWidth="1"/>
    <col min="15584" max="15584" width="7" customWidth="1"/>
    <col min="15585" max="15585" width="38.5703125" customWidth="1"/>
    <col min="15586" max="15588" width="11.28515625" customWidth="1"/>
    <col min="15589" max="15589" width="11.85546875" customWidth="1"/>
    <col min="15590" max="15590" width="12.85546875" bestFit="1" customWidth="1"/>
    <col min="15591" max="15591" width="13.5703125" bestFit="1" customWidth="1"/>
    <col min="15592" max="15592" width="11.7109375" bestFit="1" customWidth="1"/>
    <col min="15593" max="15593" width="9.7109375" customWidth="1"/>
    <col min="15594" max="15594" width="9.140625" customWidth="1"/>
    <col min="15595" max="15595" width="13.85546875" bestFit="1" customWidth="1"/>
    <col min="15599" max="15599" width="3" customWidth="1"/>
    <col min="15600" max="15600" width="7" customWidth="1"/>
    <col min="15601" max="15601" width="38.5703125" customWidth="1"/>
    <col min="15602" max="15604" width="11.28515625" customWidth="1"/>
    <col min="15605" max="15605" width="11.85546875" customWidth="1"/>
    <col min="15606" max="15606" width="12.85546875" bestFit="1" customWidth="1"/>
    <col min="15607" max="15607" width="13.5703125" bestFit="1" customWidth="1"/>
    <col min="15608" max="15608" width="11.7109375" bestFit="1" customWidth="1"/>
    <col min="15609" max="15609" width="9.7109375" customWidth="1"/>
    <col min="15610" max="15610" width="9.140625" customWidth="1"/>
    <col min="15611" max="15611" width="13.85546875" bestFit="1" customWidth="1"/>
    <col min="15615" max="15615" width="3" customWidth="1"/>
    <col min="15616" max="15616" width="7" customWidth="1"/>
    <col min="15617" max="15617" width="38.5703125" customWidth="1"/>
    <col min="15618" max="15620" width="11.28515625" customWidth="1"/>
    <col min="15621" max="15621" width="11.85546875" customWidth="1"/>
    <col min="15622" max="15622" width="12.85546875" bestFit="1" customWidth="1"/>
    <col min="15623" max="15623" width="13.5703125" bestFit="1" customWidth="1"/>
    <col min="15624" max="15624" width="11.7109375" bestFit="1" customWidth="1"/>
    <col min="15625" max="15625" width="9.7109375" customWidth="1"/>
    <col min="15626" max="15626" width="9.140625" customWidth="1"/>
    <col min="15627" max="15627" width="13.85546875" bestFit="1" customWidth="1"/>
    <col min="15631" max="15631" width="3" customWidth="1"/>
    <col min="15632" max="15632" width="7" customWidth="1"/>
    <col min="15633" max="15633" width="38.5703125" customWidth="1"/>
    <col min="15634" max="15636" width="11.28515625" customWidth="1"/>
    <col min="15637" max="15637" width="11.85546875" customWidth="1"/>
    <col min="15638" max="15638" width="12.85546875" bestFit="1" customWidth="1"/>
    <col min="15639" max="15639" width="13.5703125" bestFit="1" customWidth="1"/>
    <col min="15640" max="15640" width="11.7109375" bestFit="1" customWidth="1"/>
    <col min="15641" max="15641" width="9.7109375" customWidth="1"/>
    <col min="15642" max="15642" width="9.140625" customWidth="1"/>
    <col min="15643" max="15643" width="13.85546875" bestFit="1" customWidth="1"/>
    <col min="15647" max="15647" width="3" customWidth="1"/>
    <col min="15648" max="15648" width="7" customWidth="1"/>
    <col min="15649" max="15649" width="38.5703125" customWidth="1"/>
    <col min="15650" max="15652" width="11.28515625" customWidth="1"/>
    <col min="15653" max="15653" width="11.85546875" customWidth="1"/>
    <col min="15654" max="15654" width="12.85546875" bestFit="1" customWidth="1"/>
    <col min="15655" max="15655" width="13.5703125" bestFit="1" customWidth="1"/>
    <col min="15656" max="15656" width="11.7109375" bestFit="1" customWidth="1"/>
    <col min="15657" max="15657" width="9.7109375" customWidth="1"/>
    <col min="15658" max="15658" width="9.140625" customWidth="1"/>
    <col min="15659" max="15659" width="13.85546875" bestFit="1" customWidth="1"/>
    <col min="15663" max="15663" width="3" customWidth="1"/>
    <col min="15664" max="15664" width="7" customWidth="1"/>
    <col min="15665" max="15665" width="38.5703125" customWidth="1"/>
    <col min="15666" max="15668" width="11.28515625" customWidth="1"/>
    <col min="15669" max="15669" width="11.85546875" customWidth="1"/>
    <col min="15670" max="15670" width="12.85546875" bestFit="1" customWidth="1"/>
    <col min="15671" max="15671" width="13.5703125" bestFit="1" customWidth="1"/>
    <col min="15672" max="15672" width="11.7109375" bestFit="1" customWidth="1"/>
    <col min="15673" max="15673" width="9.7109375" customWidth="1"/>
    <col min="15674" max="15674" width="9.140625" customWidth="1"/>
    <col min="15675" max="15675" width="13.85546875" bestFit="1" customWidth="1"/>
    <col min="15679" max="15679" width="3" customWidth="1"/>
    <col min="15680" max="15680" width="7" customWidth="1"/>
    <col min="15681" max="15681" width="38.5703125" customWidth="1"/>
    <col min="15682" max="15684" width="11.28515625" customWidth="1"/>
    <col min="15685" max="15685" width="11.85546875" customWidth="1"/>
    <col min="15686" max="15686" width="12.85546875" bestFit="1" customWidth="1"/>
    <col min="15687" max="15687" width="13.5703125" bestFit="1" customWidth="1"/>
    <col min="15688" max="15688" width="11.7109375" bestFit="1" customWidth="1"/>
    <col min="15689" max="15689" width="9.7109375" customWidth="1"/>
    <col min="15690" max="15690" width="9.140625" customWidth="1"/>
    <col min="15691" max="15691" width="13.85546875" bestFit="1" customWidth="1"/>
    <col min="15695" max="15695" width="3" customWidth="1"/>
    <col min="15696" max="15696" width="7" customWidth="1"/>
    <col min="15697" max="15697" width="38.5703125" customWidth="1"/>
    <col min="15698" max="15700" width="11.28515625" customWidth="1"/>
    <col min="15701" max="15701" width="11.85546875" customWidth="1"/>
    <col min="15702" max="15702" width="12.85546875" bestFit="1" customWidth="1"/>
    <col min="15703" max="15703" width="13.5703125" bestFit="1" customWidth="1"/>
    <col min="15704" max="15704" width="11.7109375" bestFit="1" customWidth="1"/>
    <col min="15705" max="15705" width="9.7109375" customWidth="1"/>
    <col min="15706" max="15706" width="9.140625" customWidth="1"/>
    <col min="15707" max="15707" width="13.85546875" bestFit="1" customWidth="1"/>
    <col min="15711" max="15711" width="3" customWidth="1"/>
    <col min="15712" max="15712" width="7" customWidth="1"/>
    <col min="15713" max="15713" width="38.5703125" customWidth="1"/>
    <col min="15714" max="15716" width="11.28515625" customWidth="1"/>
    <col min="15717" max="15717" width="11.85546875" customWidth="1"/>
    <col min="15718" max="15718" width="12.85546875" bestFit="1" customWidth="1"/>
    <col min="15719" max="15719" width="13.5703125" bestFit="1" customWidth="1"/>
    <col min="15720" max="15720" width="11.7109375" bestFit="1" customWidth="1"/>
    <col min="15721" max="15721" width="9.7109375" customWidth="1"/>
    <col min="15722" max="15722" width="9.140625" customWidth="1"/>
    <col min="15723" max="15723" width="13.85546875" bestFit="1" customWidth="1"/>
    <col min="15727" max="15727" width="3" customWidth="1"/>
    <col min="15728" max="15728" width="7" customWidth="1"/>
    <col min="15729" max="15729" width="38.5703125" customWidth="1"/>
    <col min="15730" max="15732" width="11.28515625" customWidth="1"/>
    <col min="15733" max="15733" width="11.85546875" customWidth="1"/>
    <col min="15734" max="15734" width="12.85546875" bestFit="1" customWidth="1"/>
    <col min="15735" max="15735" width="13.5703125" bestFit="1" customWidth="1"/>
    <col min="15736" max="15736" width="11.7109375" bestFit="1" customWidth="1"/>
    <col min="15737" max="15737" width="9.7109375" customWidth="1"/>
    <col min="15738" max="15738" width="9.140625" customWidth="1"/>
    <col min="15739" max="15739" width="13.85546875" bestFit="1" customWidth="1"/>
    <col min="15743" max="15743" width="3" customWidth="1"/>
    <col min="15744" max="15744" width="7" customWidth="1"/>
    <col min="15745" max="15745" width="38.5703125" customWidth="1"/>
    <col min="15746" max="15748" width="11.28515625" customWidth="1"/>
    <col min="15749" max="15749" width="11.85546875" customWidth="1"/>
    <col min="15750" max="15750" width="12.85546875" bestFit="1" customWidth="1"/>
    <col min="15751" max="15751" width="13.5703125" bestFit="1" customWidth="1"/>
    <col min="15752" max="15752" width="11.7109375" bestFit="1" customWidth="1"/>
    <col min="15753" max="15753" width="9.7109375" customWidth="1"/>
    <col min="15754" max="15754" width="9.140625" customWidth="1"/>
    <col min="15755" max="15755" width="13.85546875" bestFit="1" customWidth="1"/>
    <col min="15759" max="15759" width="3" customWidth="1"/>
    <col min="15760" max="15760" width="7" customWidth="1"/>
    <col min="15761" max="15761" width="38.5703125" customWidth="1"/>
    <col min="15762" max="15764" width="11.28515625" customWidth="1"/>
    <col min="15765" max="15765" width="11.85546875" customWidth="1"/>
    <col min="15766" max="15766" width="12.85546875" bestFit="1" customWidth="1"/>
    <col min="15767" max="15767" width="13.5703125" bestFit="1" customWidth="1"/>
    <col min="15768" max="15768" width="11.7109375" bestFit="1" customWidth="1"/>
    <col min="15769" max="15769" width="9.7109375" customWidth="1"/>
    <col min="15770" max="15770" width="9.140625" customWidth="1"/>
    <col min="15771" max="15771" width="13.85546875" bestFit="1" customWidth="1"/>
    <col min="15775" max="15775" width="3" customWidth="1"/>
    <col min="15776" max="15776" width="7" customWidth="1"/>
    <col min="15777" max="15777" width="38.5703125" customWidth="1"/>
    <col min="15778" max="15780" width="11.28515625" customWidth="1"/>
    <col min="15781" max="15781" width="11.85546875" customWidth="1"/>
    <col min="15782" max="15782" width="12.85546875" bestFit="1" customWidth="1"/>
    <col min="15783" max="15783" width="13.5703125" bestFit="1" customWidth="1"/>
    <col min="15784" max="15784" width="11.7109375" bestFit="1" customWidth="1"/>
    <col min="15785" max="15785" width="9.7109375" customWidth="1"/>
    <col min="15786" max="15786" width="9.140625" customWidth="1"/>
    <col min="15787" max="15787" width="13.85546875" bestFit="1" customWidth="1"/>
    <col min="15791" max="15791" width="3" customWidth="1"/>
    <col min="15792" max="15792" width="7" customWidth="1"/>
    <col min="15793" max="15793" width="38.5703125" customWidth="1"/>
    <col min="15794" max="15796" width="11.28515625" customWidth="1"/>
    <col min="15797" max="15797" width="11.85546875" customWidth="1"/>
    <col min="15798" max="15798" width="12.85546875" bestFit="1" customWidth="1"/>
    <col min="15799" max="15799" width="13.5703125" bestFit="1" customWidth="1"/>
    <col min="15800" max="15800" width="11.7109375" bestFit="1" customWidth="1"/>
    <col min="15801" max="15801" width="9.7109375" customWidth="1"/>
    <col min="15802" max="15802" width="9.140625" customWidth="1"/>
    <col min="15803" max="15803" width="13.85546875" bestFit="1" customWidth="1"/>
    <col min="15807" max="15807" width="3" customWidth="1"/>
    <col min="15808" max="15808" width="7" customWidth="1"/>
    <col min="15809" max="15809" width="38.5703125" customWidth="1"/>
    <col min="15810" max="15812" width="11.28515625" customWidth="1"/>
    <col min="15813" max="15813" width="11.85546875" customWidth="1"/>
    <col min="15814" max="15814" width="12.85546875" bestFit="1" customWidth="1"/>
    <col min="15815" max="15815" width="13.5703125" bestFit="1" customWidth="1"/>
    <col min="15816" max="15816" width="11.7109375" bestFit="1" customWidth="1"/>
    <col min="15817" max="15817" width="9.7109375" customWidth="1"/>
    <col min="15818" max="15818" width="9.140625" customWidth="1"/>
    <col min="15819" max="15819" width="13.85546875" bestFit="1" customWidth="1"/>
    <col min="15823" max="15823" width="3" customWidth="1"/>
    <col min="15824" max="15824" width="7" customWidth="1"/>
    <col min="15825" max="15825" width="38.5703125" customWidth="1"/>
    <col min="15826" max="15828" width="11.28515625" customWidth="1"/>
    <col min="15829" max="15829" width="11.85546875" customWidth="1"/>
    <col min="15830" max="15830" width="12.85546875" bestFit="1" customWidth="1"/>
    <col min="15831" max="15831" width="13.5703125" bestFit="1" customWidth="1"/>
    <col min="15832" max="15832" width="11.7109375" bestFit="1" customWidth="1"/>
    <col min="15833" max="15833" width="9.7109375" customWidth="1"/>
    <col min="15834" max="15834" width="9.140625" customWidth="1"/>
    <col min="15835" max="15835" width="13.85546875" bestFit="1" customWidth="1"/>
    <col min="15839" max="15839" width="3" customWidth="1"/>
    <col min="15840" max="15840" width="7" customWidth="1"/>
    <col min="15841" max="15841" width="38.5703125" customWidth="1"/>
    <col min="15842" max="15844" width="11.28515625" customWidth="1"/>
    <col min="15845" max="15845" width="11.85546875" customWidth="1"/>
    <col min="15846" max="15846" width="12.85546875" bestFit="1" customWidth="1"/>
    <col min="15847" max="15847" width="13.5703125" bestFit="1" customWidth="1"/>
    <col min="15848" max="15848" width="11.7109375" bestFit="1" customWidth="1"/>
    <col min="15849" max="15849" width="9.7109375" customWidth="1"/>
    <col min="15850" max="15850" width="9.140625" customWidth="1"/>
    <col min="15851" max="15851" width="13.85546875" bestFit="1" customWidth="1"/>
    <col min="15855" max="15855" width="3" customWidth="1"/>
    <col min="15856" max="15856" width="7" customWidth="1"/>
    <col min="15857" max="15857" width="38.5703125" customWidth="1"/>
    <col min="15858" max="15860" width="11.28515625" customWidth="1"/>
    <col min="15861" max="15861" width="11.85546875" customWidth="1"/>
    <col min="15862" max="15862" width="12.85546875" bestFit="1" customWidth="1"/>
    <col min="15863" max="15863" width="13.5703125" bestFit="1" customWidth="1"/>
    <col min="15864" max="15864" width="11.7109375" bestFit="1" customWidth="1"/>
    <col min="15865" max="15865" width="9.7109375" customWidth="1"/>
    <col min="15866" max="15866" width="9.140625" customWidth="1"/>
    <col min="15867" max="15867" width="13.85546875" bestFit="1" customWidth="1"/>
    <col min="15871" max="15871" width="3" customWidth="1"/>
    <col min="15872" max="15872" width="7" customWidth="1"/>
    <col min="15873" max="15873" width="38.5703125" customWidth="1"/>
    <col min="15874" max="15876" width="11.28515625" customWidth="1"/>
    <col min="15877" max="15877" width="11.85546875" customWidth="1"/>
    <col min="15878" max="15878" width="12.85546875" bestFit="1" customWidth="1"/>
    <col min="15879" max="15879" width="13.5703125" bestFit="1" customWidth="1"/>
    <col min="15880" max="15880" width="11.7109375" bestFit="1" customWidth="1"/>
    <col min="15881" max="15881" width="9.7109375" customWidth="1"/>
    <col min="15882" max="15882" width="9.140625" customWidth="1"/>
    <col min="15883" max="15883" width="13.85546875" bestFit="1" customWidth="1"/>
    <col min="15887" max="15887" width="3" customWidth="1"/>
    <col min="15888" max="15888" width="7" customWidth="1"/>
    <col min="15889" max="15889" width="38.5703125" customWidth="1"/>
    <col min="15890" max="15892" width="11.28515625" customWidth="1"/>
    <col min="15893" max="15893" width="11.85546875" customWidth="1"/>
    <col min="15894" max="15894" width="12.85546875" bestFit="1" customWidth="1"/>
    <col min="15895" max="15895" width="13.5703125" bestFit="1" customWidth="1"/>
    <col min="15896" max="15896" width="11.7109375" bestFit="1" customWidth="1"/>
    <col min="15897" max="15897" width="9.7109375" customWidth="1"/>
    <col min="15898" max="15898" width="9.140625" customWidth="1"/>
    <col min="15899" max="15899" width="13.85546875" bestFit="1" customWidth="1"/>
    <col min="15903" max="15903" width="3" customWidth="1"/>
    <col min="15904" max="15904" width="7" customWidth="1"/>
    <col min="15905" max="15905" width="38.5703125" customWidth="1"/>
    <col min="15906" max="15908" width="11.28515625" customWidth="1"/>
    <col min="15909" max="15909" width="11.85546875" customWidth="1"/>
    <col min="15910" max="15910" width="12.85546875" bestFit="1" customWidth="1"/>
    <col min="15911" max="15911" width="13.5703125" bestFit="1" customWidth="1"/>
    <col min="15912" max="15912" width="11.7109375" bestFit="1" customWidth="1"/>
    <col min="15913" max="15913" width="9.7109375" customWidth="1"/>
    <col min="15914" max="15914" width="9.140625" customWidth="1"/>
    <col min="15915" max="15915" width="13.85546875" bestFit="1" customWidth="1"/>
    <col min="15919" max="15919" width="3" customWidth="1"/>
    <col min="15920" max="15920" width="7" customWidth="1"/>
    <col min="15921" max="15921" width="38.5703125" customWidth="1"/>
    <col min="15922" max="15924" width="11.28515625" customWidth="1"/>
    <col min="15925" max="15925" width="11.85546875" customWidth="1"/>
    <col min="15926" max="15926" width="12.85546875" bestFit="1" customWidth="1"/>
    <col min="15927" max="15927" width="13.5703125" bestFit="1" customWidth="1"/>
    <col min="15928" max="15928" width="11.7109375" bestFit="1" customWidth="1"/>
    <col min="15929" max="15929" width="9.7109375" customWidth="1"/>
    <col min="15930" max="15930" width="9.140625" customWidth="1"/>
    <col min="15931" max="15931" width="13.85546875" bestFit="1" customWidth="1"/>
    <col min="15935" max="15935" width="3" customWidth="1"/>
    <col min="15936" max="15936" width="7" customWidth="1"/>
    <col min="15937" max="15937" width="38.5703125" customWidth="1"/>
    <col min="15938" max="15940" width="11.28515625" customWidth="1"/>
    <col min="15941" max="15941" width="11.85546875" customWidth="1"/>
    <col min="15942" max="15942" width="12.85546875" bestFit="1" customWidth="1"/>
    <col min="15943" max="15943" width="13.5703125" bestFit="1" customWidth="1"/>
    <col min="15944" max="15944" width="11.7109375" bestFit="1" customWidth="1"/>
    <col min="15945" max="15945" width="9.7109375" customWidth="1"/>
    <col min="15946" max="15946" width="9.140625" customWidth="1"/>
    <col min="15947" max="15947" width="13.85546875" bestFit="1" customWidth="1"/>
    <col min="15951" max="15951" width="3" customWidth="1"/>
    <col min="15952" max="15952" width="7" customWidth="1"/>
    <col min="15953" max="15953" width="38.5703125" customWidth="1"/>
    <col min="15954" max="15956" width="11.28515625" customWidth="1"/>
    <col min="15957" max="15957" width="11.85546875" customWidth="1"/>
    <col min="15958" max="15958" width="12.85546875" bestFit="1" customWidth="1"/>
    <col min="15959" max="15959" width="13.5703125" bestFit="1" customWidth="1"/>
    <col min="15960" max="15960" width="11.7109375" bestFit="1" customWidth="1"/>
    <col min="15961" max="15961" width="9.7109375" customWidth="1"/>
    <col min="15962" max="15962" width="9.140625" customWidth="1"/>
    <col min="15963" max="15963" width="13.85546875" bestFit="1" customWidth="1"/>
    <col min="15967" max="15967" width="3" customWidth="1"/>
    <col min="15968" max="15968" width="7" customWidth="1"/>
    <col min="15969" max="15969" width="38.5703125" customWidth="1"/>
    <col min="15970" max="15972" width="11.28515625" customWidth="1"/>
    <col min="15973" max="15973" width="11.85546875" customWidth="1"/>
    <col min="15974" max="15974" width="12.85546875" bestFit="1" customWidth="1"/>
    <col min="15975" max="15975" width="13.5703125" bestFit="1" customWidth="1"/>
    <col min="15976" max="15976" width="11.7109375" bestFit="1" customWidth="1"/>
    <col min="15977" max="15977" width="9.7109375" customWidth="1"/>
    <col min="15978" max="15978" width="9.140625" customWidth="1"/>
    <col min="15979" max="15979" width="13.85546875" bestFit="1" customWidth="1"/>
    <col min="15983" max="15983" width="3" customWidth="1"/>
    <col min="15984" max="15984" width="7" customWidth="1"/>
    <col min="15985" max="15985" width="38.5703125" customWidth="1"/>
    <col min="15986" max="15988" width="11.28515625" customWidth="1"/>
    <col min="15989" max="15989" width="11.85546875" customWidth="1"/>
    <col min="15990" max="15990" width="12.85546875" bestFit="1" customWidth="1"/>
    <col min="15991" max="15991" width="13.5703125" bestFit="1" customWidth="1"/>
    <col min="15992" max="15992" width="11.7109375" bestFit="1" customWidth="1"/>
    <col min="15993" max="15993" width="9.7109375" customWidth="1"/>
    <col min="15994" max="15994" width="9.140625" customWidth="1"/>
    <col min="15995" max="15995" width="13.85546875" bestFit="1" customWidth="1"/>
    <col min="15999" max="15999" width="3" customWidth="1"/>
    <col min="16000" max="16000" width="7" customWidth="1"/>
    <col min="16001" max="16001" width="38.5703125" customWidth="1"/>
    <col min="16002" max="16004" width="11.28515625" customWidth="1"/>
    <col min="16005" max="16005" width="11.85546875" customWidth="1"/>
    <col min="16006" max="16006" width="12.85546875" bestFit="1" customWidth="1"/>
    <col min="16007" max="16007" width="13.5703125" bestFit="1" customWidth="1"/>
    <col min="16008" max="16008" width="11.7109375" bestFit="1" customWidth="1"/>
    <col min="16009" max="16009" width="9.7109375" customWidth="1"/>
    <col min="16010" max="16010" width="9.140625" customWidth="1"/>
    <col min="16011" max="16011" width="13.85546875" bestFit="1" customWidth="1"/>
    <col min="16015" max="16015" width="3" customWidth="1"/>
    <col min="16016" max="16016" width="7" customWidth="1"/>
    <col min="16017" max="16017" width="38.5703125" customWidth="1"/>
    <col min="16018" max="16020" width="11.28515625" customWidth="1"/>
    <col min="16021" max="16021" width="11.85546875" customWidth="1"/>
    <col min="16022" max="16022" width="12.85546875" bestFit="1" customWidth="1"/>
    <col min="16023" max="16023" width="13.5703125" bestFit="1" customWidth="1"/>
    <col min="16024" max="16024" width="11.7109375" bestFit="1" customWidth="1"/>
    <col min="16025" max="16025" width="9.7109375" customWidth="1"/>
    <col min="16026" max="16026" width="9.140625" customWidth="1"/>
    <col min="16027" max="16027" width="13.85546875" bestFit="1" customWidth="1"/>
    <col min="16031" max="16031" width="3" customWidth="1"/>
    <col min="16032" max="16032" width="7" customWidth="1"/>
    <col min="16033" max="16033" width="38.5703125" customWidth="1"/>
    <col min="16034" max="16036" width="11.28515625" customWidth="1"/>
    <col min="16037" max="16037" width="11.85546875" customWidth="1"/>
    <col min="16038" max="16038" width="12.85546875" bestFit="1" customWidth="1"/>
    <col min="16039" max="16039" width="13.5703125" bestFit="1" customWidth="1"/>
    <col min="16040" max="16040" width="11.7109375" bestFit="1" customWidth="1"/>
    <col min="16041" max="16041" width="9.7109375" customWidth="1"/>
    <col min="16042" max="16042" width="9.140625" customWidth="1"/>
    <col min="16043" max="16043" width="13.85546875" bestFit="1" customWidth="1"/>
    <col min="16047" max="16047" width="3" customWidth="1"/>
    <col min="16048" max="16048" width="7" customWidth="1"/>
    <col min="16049" max="16049" width="38.5703125" customWidth="1"/>
    <col min="16050" max="16052" width="11.28515625" customWidth="1"/>
    <col min="16053" max="16053" width="11.85546875" customWidth="1"/>
    <col min="16054" max="16054" width="12.85546875" bestFit="1" customWidth="1"/>
    <col min="16055" max="16055" width="13.5703125" bestFit="1" customWidth="1"/>
    <col min="16056" max="16056" width="11.7109375" bestFit="1" customWidth="1"/>
    <col min="16057" max="16057" width="9.7109375" customWidth="1"/>
    <col min="16058" max="16058" width="9.140625" customWidth="1"/>
    <col min="16059" max="16059" width="13.85546875" bestFit="1" customWidth="1"/>
    <col min="16063" max="16063" width="3" customWidth="1"/>
    <col min="16064" max="16064" width="7" customWidth="1"/>
    <col min="16065" max="16065" width="38.5703125" customWidth="1"/>
    <col min="16066" max="16068" width="11.28515625" customWidth="1"/>
    <col min="16069" max="16069" width="11.85546875" customWidth="1"/>
    <col min="16070" max="16070" width="12.85546875" bestFit="1" customWidth="1"/>
    <col min="16071" max="16071" width="13.5703125" bestFit="1" customWidth="1"/>
    <col min="16072" max="16072" width="11.7109375" bestFit="1" customWidth="1"/>
    <col min="16073" max="16073" width="9.7109375" customWidth="1"/>
    <col min="16074" max="16074" width="9.140625" customWidth="1"/>
    <col min="16075" max="16075" width="13.85546875" bestFit="1" customWidth="1"/>
    <col min="16079" max="16079" width="3" customWidth="1"/>
    <col min="16080" max="16080" width="7" customWidth="1"/>
    <col min="16081" max="16081" width="38.5703125" customWidth="1"/>
    <col min="16082" max="16084" width="11.28515625" customWidth="1"/>
    <col min="16085" max="16085" width="11.85546875" customWidth="1"/>
    <col min="16086" max="16086" width="12.85546875" bestFit="1" customWidth="1"/>
    <col min="16087" max="16087" width="13.5703125" bestFit="1" customWidth="1"/>
    <col min="16088" max="16088" width="11.7109375" bestFit="1" customWidth="1"/>
    <col min="16089" max="16089" width="9.7109375" customWidth="1"/>
    <col min="16090" max="16090" width="9.140625" customWidth="1"/>
    <col min="16091" max="16091" width="13.85546875" bestFit="1" customWidth="1"/>
    <col min="16095" max="16095" width="3" customWidth="1"/>
    <col min="16096" max="16096" width="7" customWidth="1"/>
    <col min="16097" max="16097" width="38.5703125" customWidth="1"/>
    <col min="16098" max="16100" width="11.28515625" customWidth="1"/>
    <col min="16101" max="16101" width="11.85546875" customWidth="1"/>
    <col min="16102" max="16102" width="12.85546875" bestFit="1" customWidth="1"/>
    <col min="16103" max="16103" width="13.5703125" bestFit="1" customWidth="1"/>
    <col min="16104" max="16104" width="11.7109375" bestFit="1" customWidth="1"/>
    <col min="16105" max="16105" width="9.7109375" customWidth="1"/>
    <col min="16106" max="16106" width="9.140625" customWidth="1"/>
    <col min="16107" max="16107" width="13.85546875" bestFit="1" customWidth="1"/>
    <col min="16111" max="16111" width="3" customWidth="1"/>
    <col min="16112" max="16112" width="7" customWidth="1"/>
    <col min="16113" max="16113" width="38.5703125" customWidth="1"/>
    <col min="16114" max="16116" width="11.28515625" customWidth="1"/>
    <col min="16117" max="16117" width="11.85546875" customWidth="1"/>
    <col min="16118" max="16118" width="12.85546875" bestFit="1" customWidth="1"/>
    <col min="16119" max="16119" width="13.5703125" bestFit="1" customWidth="1"/>
    <col min="16120" max="16120" width="11.7109375" bestFit="1" customWidth="1"/>
    <col min="16121" max="16121" width="9.7109375" customWidth="1"/>
    <col min="16122" max="16122" width="9.140625" customWidth="1"/>
    <col min="16123" max="16123" width="13.85546875" bestFit="1" customWidth="1"/>
    <col min="16127" max="16127" width="3" customWidth="1"/>
    <col min="16128" max="16128" width="7" customWidth="1"/>
    <col min="16129" max="16129" width="38.5703125" customWidth="1"/>
    <col min="16130" max="16132" width="11.28515625" customWidth="1"/>
    <col min="16133" max="16133" width="11.85546875" customWidth="1"/>
    <col min="16134" max="16134" width="12.85546875" bestFit="1" customWidth="1"/>
    <col min="16135" max="16135" width="13.5703125" bestFit="1" customWidth="1"/>
    <col min="16136" max="16136" width="11.7109375" bestFit="1" customWidth="1"/>
    <col min="16137" max="16137" width="9.7109375" customWidth="1"/>
    <col min="16138" max="16138" width="9.140625" customWidth="1"/>
    <col min="16139" max="16139" width="13.85546875" bestFit="1" customWidth="1"/>
    <col min="16143" max="16143" width="3" customWidth="1"/>
    <col min="16144" max="16144" width="7" customWidth="1"/>
    <col min="16145" max="16145" width="38.5703125" customWidth="1"/>
    <col min="16146" max="16148" width="11.28515625" customWidth="1"/>
    <col min="16149" max="16149" width="11.85546875" customWidth="1"/>
    <col min="16150" max="16150" width="12.85546875" bestFit="1" customWidth="1"/>
    <col min="16151" max="16151" width="13.5703125" bestFit="1" customWidth="1"/>
    <col min="16152" max="16152" width="11.7109375" bestFit="1" customWidth="1"/>
    <col min="16153" max="16153" width="9.7109375" customWidth="1"/>
    <col min="16154" max="16154" width="9.140625" customWidth="1"/>
    <col min="16155" max="16155" width="13.85546875" bestFit="1" customWidth="1"/>
    <col min="16159" max="16159" width="3" customWidth="1"/>
    <col min="16160" max="16160" width="7" customWidth="1"/>
    <col min="16161" max="16161" width="38.5703125" customWidth="1"/>
    <col min="16162" max="16164" width="11.28515625" customWidth="1"/>
    <col min="16165" max="16165" width="11.85546875" customWidth="1"/>
    <col min="16166" max="16166" width="12.85546875" bestFit="1" customWidth="1"/>
    <col min="16167" max="16167" width="13.5703125" bestFit="1" customWidth="1"/>
    <col min="16168" max="16168" width="11.7109375" bestFit="1" customWidth="1"/>
    <col min="16169" max="16169" width="9.7109375" customWidth="1"/>
    <col min="16170" max="16170" width="9.140625" customWidth="1"/>
    <col min="16171" max="16171" width="13.85546875" bestFit="1" customWidth="1"/>
    <col min="16175" max="16175" width="3" customWidth="1"/>
    <col min="16176" max="16176" width="7" customWidth="1"/>
    <col min="16177" max="16177" width="38.5703125" customWidth="1"/>
    <col min="16178" max="16180" width="11.28515625" customWidth="1"/>
    <col min="16181" max="16181" width="11.85546875" customWidth="1"/>
    <col min="16182" max="16182" width="12.85546875" bestFit="1" customWidth="1"/>
    <col min="16183" max="16183" width="13.5703125" bestFit="1" customWidth="1"/>
    <col min="16184" max="16184" width="11.7109375" bestFit="1" customWidth="1"/>
    <col min="16185" max="16185" width="9.7109375" customWidth="1"/>
    <col min="16186" max="16186" width="9.140625" customWidth="1"/>
    <col min="16187" max="16187" width="13.85546875" bestFit="1" customWidth="1"/>
    <col min="16191" max="16191" width="3" customWidth="1"/>
    <col min="16192" max="16192" width="7" customWidth="1"/>
    <col min="16193" max="16193" width="38.5703125" customWidth="1"/>
    <col min="16194" max="16196" width="11.28515625" customWidth="1"/>
    <col min="16197" max="16197" width="11.85546875" customWidth="1"/>
    <col min="16198" max="16198" width="12.85546875" bestFit="1" customWidth="1"/>
    <col min="16199" max="16199" width="13.5703125" bestFit="1" customWidth="1"/>
    <col min="16200" max="16200" width="11.7109375" bestFit="1" customWidth="1"/>
    <col min="16201" max="16201" width="9.7109375" customWidth="1"/>
    <col min="16202" max="16202" width="9.140625" customWidth="1"/>
    <col min="16203" max="16203" width="13.85546875" bestFit="1" customWidth="1"/>
    <col min="16207" max="16207" width="3" customWidth="1"/>
    <col min="16208" max="16208" width="7" customWidth="1"/>
    <col min="16209" max="16209" width="38.5703125" customWidth="1"/>
    <col min="16210" max="16212" width="11.28515625" customWidth="1"/>
    <col min="16213" max="16213" width="11.85546875" customWidth="1"/>
    <col min="16214" max="16214" width="12.85546875" bestFit="1" customWidth="1"/>
    <col min="16215" max="16215" width="13.5703125" bestFit="1" customWidth="1"/>
    <col min="16216" max="16216" width="11.7109375" bestFit="1" customWidth="1"/>
    <col min="16217" max="16217" width="9.7109375" customWidth="1"/>
    <col min="16218" max="16218" width="9.140625" customWidth="1"/>
    <col min="16219" max="16219" width="13.85546875" bestFit="1" customWidth="1"/>
    <col min="16223" max="16223" width="3" customWidth="1"/>
    <col min="16224" max="16224" width="7" customWidth="1"/>
    <col min="16225" max="16225" width="38.5703125" customWidth="1"/>
    <col min="16226" max="16228" width="11.28515625" customWidth="1"/>
    <col min="16229" max="16229" width="11.85546875" customWidth="1"/>
    <col min="16230" max="16230" width="12.85546875" bestFit="1" customWidth="1"/>
    <col min="16231" max="16231" width="13.5703125" bestFit="1" customWidth="1"/>
    <col min="16232" max="16232" width="11.7109375" bestFit="1" customWidth="1"/>
    <col min="16233" max="16233" width="9.7109375" customWidth="1"/>
    <col min="16234" max="16234" width="9.140625" customWidth="1"/>
    <col min="16235" max="16235" width="13.85546875" bestFit="1" customWidth="1"/>
    <col min="16239" max="16239" width="3" customWidth="1"/>
    <col min="16240" max="16240" width="7" customWidth="1"/>
    <col min="16241" max="16241" width="38.5703125" customWidth="1"/>
    <col min="16242" max="16244" width="11.28515625" customWidth="1"/>
    <col min="16245" max="16245" width="11.85546875" customWidth="1"/>
    <col min="16246" max="16246" width="12.85546875" bestFit="1" customWidth="1"/>
    <col min="16247" max="16247" width="13.5703125" bestFit="1" customWidth="1"/>
    <col min="16248" max="16248" width="11.7109375" bestFit="1" customWidth="1"/>
    <col min="16249" max="16249" width="9.7109375" customWidth="1"/>
    <col min="16250" max="16250" width="9.140625" customWidth="1"/>
    <col min="16251" max="16251" width="13.85546875" bestFit="1" customWidth="1"/>
    <col min="16255" max="16255" width="3" customWidth="1"/>
    <col min="16256" max="16256" width="7" customWidth="1"/>
    <col min="16257" max="16257" width="38.5703125" customWidth="1"/>
    <col min="16258" max="16260" width="11.28515625" customWidth="1"/>
    <col min="16261" max="16261" width="11.85546875" customWidth="1"/>
    <col min="16262" max="16262" width="12.85546875" bestFit="1" customWidth="1"/>
    <col min="16263" max="16263" width="13.5703125" bestFit="1" customWidth="1"/>
    <col min="16264" max="16264" width="11.7109375" bestFit="1" customWidth="1"/>
    <col min="16265" max="16265" width="9.7109375" customWidth="1"/>
    <col min="16266" max="16266" width="9.140625" customWidth="1"/>
    <col min="16267" max="16267" width="13.85546875" bestFit="1" customWidth="1"/>
    <col min="16271" max="16271" width="3" customWidth="1"/>
    <col min="16272" max="16272" width="7" customWidth="1"/>
    <col min="16273" max="16273" width="38.5703125" customWidth="1"/>
    <col min="16274" max="16276" width="11.28515625" customWidth="1"/>
    <col min="16277" max="16277" width="11.85546875" customWidth="1"/>
    <col min="16278" max="16278" width="12.85546875" bestFit="1" customWidth="1"/>
    <col min="16279" max="16279" width="13.5703125" bestFit="1" customWidth="1"/>
    <col min="16280" max="16280" width="11.7109375" bestFit="1" customWidth="1"/>
    <col min="16281" max="16281" width="9.7109375" customWidth="1"/>
    <col min="16282" max="16282" width="9.140625" customWidth="1"/>
    <col min="16283" max="16283" width="13.85546875" bestFit="1" customWidth="1"/>
    <col min="16287" max="16287" width="3" customWidth="1"/>
    <col min="16288" max="16288" width="7" customWidth="1"/>
    <col min="16289" max="16289" width="38.5703125" customWidth="1"/>
    <col min="16290" max="16292" width="11.28515625" customWidth="1"/>
    <col min="16293" max="16293" width="11.85546875" customWidth="1"/>
    <col min="16294" max="16294" width="12.85546875" bestFit="1" customWidth="1"/>
    <col min="16295" max="16295" width="13.5703125" bestFit="1" customWidth="1"/>
    <col min="16296" max="16296" width="11.7109375" bestFit="1" customWidth="1"/>
    <col min="16297" max="16297" width="9.7109375" customWidth="1"/>
    <col min="16298" max="16298" width="9.140625" customWidth="1"/>
    <col min="16299" max="16299" width="13.85546875" bestFit="1" customWidth="1"/>
    <col min="16303" max="16303" width="3" customWidth="1"/>
    <col min="16304" max="16304" width="7" customWidth="1"/>
    <col min="16305" max="16305" width="38.5703125" customWidth="1"/>
    <col min="16306" max="16308" width="11.28515625" customWidth="1"/>
    <col min="16309" max="16309" width="11.85546875" customWidth="1"/>
    <col min="16310" max="16310" width="12.85546875" bestFit="1" customWidth="1"/>
    <col min="16311" max="16311" width="13.5703125" bestFit="1" customWidth="1"/>
    <col min="16312" max="16312" width="11.7109375" bestFit="1" customWidth="1"/>
    <col min="16313" max="16313" width="9.7109375" customWidth="1"/>
    <col min="16314" max="16314" width="9.140625" customWidth="1"/>
    <col min="16315" max="16315" width="13.85546875" bestFit="1" customWidth="1"/>
    <col min="16319" max="16319" width="3" customWidth="1"/>
    <col min="16320" max="16320" width="7" customWidth="1"/>
    <col min="16321" max="16321" width="38.5703125" customWidth="1"/>
    <col min="16322" max="16324" width="11.28515625" customWidth="1"/>
    <col min="16325" max="16325" width="11.85546875" customWidth="1"/>
    <col min="16326" max="16326" width="12.85546875" bestFit="1" customWidth="1"/>
    <col min="16327" max="16327" width="13.5703125" bestFit="1" customWidth="1"/>
    <col min="16328" max="16328" width="11.7109375" bestFit="1" customWidth="1"/>
    <col min="16329" max="16329" width="9.7109375" customWidth="1"/>
    <col min="16330" max="16330" width="9.140625" customWidth="1"/>
    <col min="16331" max="16331" width="13.85546875" bestFit="1" customWidth="1"/>
    <col min="16335" max="16335" width="3" customWidth="1"/>
    <col min="16336" max="16336" width="7" customWidth="1"/>
    <col min="16337" max="16337" width="38.5703125" customWidth="1"/>
    <col min="16338" max="16340" width="11.28515625" customWidth="1"/>
    <col min="16341" max="16341" width="11.85546875" customWidth="1"/>
    <col min="16342" max="16342" width="12.85546875" bestFit="1" customWidth="1"/>
    <col min="16343" max="16343" width="13.5703125" bestFit="1" customWidth="1"/>
    <col min="16344" max="16344" width="11.7109375" bestFit="1" customWidth="1"/>
    <col min="16345" max="16345" width="9.7109375" customWidth="1"/>
    <col min="16346" max="16346" width="9.140625" customWidth="1"/>
    <col min="16347" max="16347" width="13.85546875" bestFit="1" customWidth="1"/>
    <col min="16351" max="16351" width="3" customWidth="1"/>
    <col min="16352" max="16352" width="7" customWidth="1"/>
    <col min="16353" max="16353" width="38.5703125" customWidth="1"/>
    <col min="16354" max="16356" width="11.28515625" customWidth="1"/>
    <col min="16357" max="16357" width="11.85546875" customWidth="1"/>
    <col min="16358" max="16358" width="12.85546875" bestFit="1" customWidth="1"/>
    <col min="16359" max="16359" width="13.5703125" bestFit="1" customWidth="1"/>
    <col min="16360" max="16360" width="11.7109375" bestFit="1" customWidth="1"/>
    <col min="16361" max="16361" width="9.7109375" customWidth="1"/>
    <col min="16362" max="16362" width="9.140625" customWidth="1"/>
    <col min="16363" max="16363" width="13.85546875" bestFit="1" customWidth="1"/>
    <col min="16367" max="16367" width="3" customWidth="1"/>
    <col min="16368" max="16368" width="7" customWidth="1"/>
    <col min="16369" max="16369" width="38.5703125" customWidth="1"/>
    <col min="16370" max="16372" width="11.28515625" customWidth="1"/>
    <col min="16373" max="16373" width="11.85546875" customWidth="1"/>
    <col min="16374" max="16374" width="12.85546875" bestFit="1" customWidth="1"/>
    <col min="16375" max="16375" width="13.5703125" bestFit="1" customWidth="1"/>
    <col min="16376" max="16376" width="11.7109375" bestFit="1" customWidth="1"/>
    <col min="16377" max="16377" width="9.7109375" customWidth="1"/>
    <col min="16378" max="16378" width="9.140625" customWidth="1"/>
    <col min="16379" max="16379" width="13.85546875" bestFit="1" customWidth="1"/>
    <col min="16383" max="16384" width="3" customWidth="1"/>
  </cols>
  <sheetData>
    <row r="1" spans="1:15" ht="15.75">
      <c r="A1" s="1"/>
      <c r="B1" s="356" t="s">
        <v>0</v>
      </c>
      <c r="C1" s="356"/>
      <c r="D1" s="356"/>
      <c r="E1" s="356"/>
      <c r="F1" s="356"/>
      <c r="G1" s="356"/>
      <c r="H1" s="2"/>
      <c r="I1" s="2"/>
      <c r="J1" s="2"/>
      <c r="K1" s="2"/>
      <c r="L1" s="2"/>
      <c r="M1" s="2"/>
      <c r="N1" s="3"/>
      <c r="O1" s="3"/>
    </row>
    <row r="2" spans="1:15" ht="15.75">
      <c r="A2" s="1"/>
      <c r="B2" s="356" t="s">
        <v>1</v>
      </c>
      <c r="C2" s="356"/>
      <c r="D2" s="356"/>
      <c r="E2" s="356"/>
      <c r="F2" s="356"/>
      <c r="G2" s="356"/>
      <c r="H2" s="2"/>
      <c r="I2" s="2"/>
      <c r="J2" s="2"/>
      <c r="K2" s="2"/>
      <c r="L2" s="2"/>
      <c r="M2" s="2"/>
      <c r="N2" s="3"/>
      <c r="O2" s="3"/>
    </row>
    <row r="3" spans="1:15" ht="15.75">
      <c r="A3" s="1"/>
      <c r="B3" s="357"/>
      <c r="C3" s="357"/>
      <c r="D3" s="357"/>
      <c r="E3" s="357"/>
      <c r="F3" s="357"/>
      <c r="G3" s="357"/>
      <c r="H3" s="4"/>
      <c r="I3" s="4"/>
      <c r="J3" s="4"/>
      <c r="K3" s="4"/>
      <c r="L3" s="4"/>
      <c r="M3" s="4"/>
      <c r="N3" s="3"/>
      <c r="O3" s="3"/>
    </row>
    <row r="4" spans="1:15" ht="18">
      <c r="A4" s="1"/>
      <c r="B4" s="5" t="s">
        <v>2</v>
      </c>
      <c r="C4" s="6"/>
      <c r="D4" s="6"/>
      <c r="E4" s="7"/>
      <c r="F4" s="8"/>
      <c r="G4" s="9"/>
      <c r="H4" s="9"/>
      <c r="I4" s="9"/>
      <c r="J4" s="9"/>
      <c r="K4" s="9"/>
      <c r="L4" s="8"/>
      <c r="M4" s="8"/>
      <c r="N4" s="10"/>
      <c r="O4" s="10"/>
    </row>
    <row r="5" spans="1:15" ht="38.25">
      <c r="A5" s="11"/>
      <c r="B5" s="12" t="s">
        <v>3</v>
      </c>
      <c r="C5" s="12" t="s">
        <v>4</v>
      </c>
      <c r="D5" s="13" t="s">
        <v>5</v>
      </c>
      <c r="E5" s="12" t="s">
        <v>6</v>
      </c>
      <c r="F5" s="14" t="s">
        <v>7</v>
      </c>
      <c r="G5" s="12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358" t="s">
        <v>13</v>
      </c>
      <c r="M5" s="359"/>
      <c r="N5" s="359"/>
      <c r="O5" s="360"/>
    </row>
    <row r="6" spans="1:15" ht="15.75" thickBot="1">
      <c r="A6" s="15"/>
      <c r="B6" s="16"/>
      <c r="C6" s="16"/>
      <c r="D6" s="16" t="s">
        <v>14</v>
      </c>
      <c r="E6" s="16"/>
      <c r="F6" s="16"/>
      <c r="G6" s="16"/>
      <c r="H6" s="16"/>
      <c r="I6" s="16"/>
      <c r="J6" s="16"/>
      <c r="K6" s="16"/>
      <c r="L6" s="16"/>
      <c r="M6" s="16"/>
      <c r="N6" s="17"/>
      <c r="O6" s="17"/>
    </row>
    <row r="7" spans="1:15" ht="15.75" thickBot="1">
      <c r="A7" s="18"/>
      <c r="B7" s="19" t="s">
        <v>15</v>
      </c>
      <c r="C7" s="16"/>
      <c r="D7" s="20"/>
      <c r="E7" s="20"/>
      <c r="F7" s="20"/>
      <c r="G7" s="20"/>
      <c r="H7" s="20"/>
      <c r="I7" s="20"/>
      <c r="J7" s="20"/>
      <c r="K7" s="20"/>
      <c r="L7" s="20"/>
      <c r="M7" s="20"/>
      <c r="N7" s="3"/>
      <c r="O7" s="21"/>
    </row>
    <row r="8" spans="1:15">
      <c r="A8" s="22">
        <v>1</v>
      </c>
      <c r="B8" s="23" t="s">
        <v>16</v>
      </c>
      <c r="C8" s="24">
        <v>210000</v>
      </c>
      <c r="D8" s="25">
        <v>0</v>
      </c>
      <c r="E8" s="24">
        <v>210000</v>
      </c>
      <c r="F8" s="24">
        <v>21000</v>
      </c>
      <c r="G8" s="26">
        <v>189000</v>
      </c>
      <c r="H8" s="25">
        <v>0</v>
      </c>
      <c r="I8" s="25">
        <v>0</v>
      </c>
      <c r="J8" s="25">
        <v>0</v>
      </c>
      <c r="K8" s="26">
        <v>189000</v>
      </c>
      <c r="L8" s="361"/>
      <c r="M8" s="361"/>
      <c r="N8" s="361"/>
      <c r="O8" s="361"/>
    </row>
    <row r="9" spans="1:15" ht="15.75" thickBot="1">
      <c r="A9" s="11"/>
      <c r="B9" s="27"/>
      <c r="C9" s="28"/>
      <c r="D9" s="29"/>
      <c r="E9" s="30"/>
      <c r="F9" s="30"/>
      <c r="G9" s="29"/>
      <c r="H9" s="29"/>
      <c r="I9" s="29"/>
      <c r="J9" s="29"/>
      <c r="K9" s="29"/>
      <c r="L9" s="30"/>
      <c r="M9" s="30"/>
      <c r="N9" s="3"/>
    </row>
    <row r="10" spans="1:15" ht="15.75" thickBot="1">
      <c r="A10" s="11"/>
      <c r="B10" s="19" t="s">
        <v>17</v>
      </c>
      <c r="C10" s="31"/>
      <c r="D10" s="32"/>
      <c r="E10" s="33"/>
      <c r="F10" s="34"/>
      <c r="G10" s="32"/>
      <c r="H10" s="32"/>
      <c r="I10" s="32"/>
      <c r="J10" s="32"/>
      <c r="K10" s="32"/>
      <c r="L10" s="34"/>
      <c r="M10" s="34"/>
      <c r="N10" s="3"/>
    </row>
    <row r="11" spans="1:15">
      <c r="A11" s="35">
        <v>2</v>
      </c>
      <c r="B11" s="36" t="s">
        <v>18</v>
      </c>
      <c r="C11" s="37">
        <v>215000</v>
      </c>
      <c r="D11" s="25">
        <v>0</v>
      </c>
      <c r="E11" s="24">
        <v>215000</v>
      </c>
      <c r="F11" s="24">
        <v>21500</v>
      </c>
      <c r="G11" s="26">
        <v>193500</v>
      </c>
      <c r="H11" s="25">
        <v>0</v>
      </c>
      <c r="I11" s="25">
        <v>0</v>
      </c>
      <c r="J11" s="25">
        <v>0</v>
      </c>
      <c r="K11" s="26">
        <v>193500</v>
      </c>
      <c r="L11" s="361"/>
      <c r="M11" s="361"/>
      <c r="N11" s="361"/>
      <c r="O11" s="361"/>
    </row>
    <row r="12" spans="1:15" ht="15.75" thickBot="1">
      <c r="A12" s="11"/>
      <c r="B12" s="38"/>
      <c r="C12" s="40"/>
      <c r="D12" s="41"/>
      <c r="E12" s="40"/>
      <c r="F12" s="40"/>
      <c r="G12" s="41"/>
      <c r="H12" s="41"/>
      <c r="I12" s="41"/>
      <c r="J12" s="41"/>
      <c r="K12" s="41"/>
      <c r="L12" s="40"/>
      <c r="M12" s="40"/>
      <c r="N12" s="3"/>
    </row>
    <row r="13" spans="1:15" ht="15.75" thickBot="1">
      <c r="A13" s="11"/>
      <c r="B13" s="42" t="s">
        <v>19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3"/>
    </row>
    <row r="14" spans="1:15">
      <c r="A14" s="44">
        <v>3</v>
      </c>
      <c r="B14" s="36" t="s">
        <v>20</v>
      </c>
      <c r="C14" s="24">
        <v>215000</v>
      </c>
      <c r="D14" s="25">
        <v>0</v>
      </c>
      <c r="E14" s="24">
        <v>215000</v>
      </c>
      <c r="F14" s="24">
        <v>21500</v>
      </c>
      <c r="G14" s="26">
        <v>193500</v>
      </c>
      <c r="H14" s="25">
        <v>0</v>
      </c>
      <c r="I14" s="25">
        <v>0</v>
      </c>
      <c r="J14" s="25">
        <v>0</v>
      </c>
      <c r="K14" s="26">
        <v>193500</v>
      </c>
      <c r="L14" s="361" t="s">
        <v>21</v>
      </c>
      <c r="M14" s="361"/>
      <c r="N14" s="361"/>
      <c r="O14" s="361"/>
    </row>
    <row r="15" spans="1:15" ht="15.75" thickBot="1">
      <c r="A15" s="11"/>
      <c r="B15" s="46"/>
      <c r="C15" s="40"/>
      <c r="D15" s="41"/>
      <c r="E15" s="40"/>
      <c r="F15" s="40"/>
      <c r="G15" s="41"/>
      <c r="H15" s="41"/>
      <c r="I15" s="41"/>
      <c r="J15" s="41"/>
      <c r="K15" s="41"/>
      <c r="L15" s="40"/>
      <c r="M15" s="40"/>
      <c r="N15" s="3"/>
    </row>
    <row r="16" spans="1:15" ht="15.75" thickBot="1">
      <c r="A16" s="11"/>
      <c r="B16" s="42" t="s">
        <v>22</v>
      </c>
      <c r="C16" s="40"/>
      <c r="D16" s="41"/>
      <c r="E16" s="40"/>
      <c r="F16" s="40"/>
      <c r="G16" s="41"/>
      <c r="H16" s="41"/>
      <c r="I16" s="41"/>
      <c r="J16" s="41"/>
      <c r="K16" s="41"/>
      <c r="L16" s="40"/>
      <c r="M16" s="40"/>
      <c r="N16" s="3"/>
    </row>
    <row r="17" spans="1:15">
      <c r="A17" s="35">
        <v>4</v>
      </c>
      <c r="B17" s="36" t="s">
        <v>23</v>
      </c>
      <c r="C17" s="24">
        <v>334000</v>
      </c>
      <c r="D17" s="25">
        <v>0</v>
      </c>
      <c r="E17" s="24">
        <v>334000</v>
      </c>
      <c r="F17" s="24">
        <v>33400</v>
      </c>
      <c r="G17" s="26">
        <v>300600</v>
      </c>
      <c r="H17" s="25">
        <v>0</v>
      </c>
      <c r="I17" s="25">
        <v>1000</v>
      </c>
      <c r="J17" s="25">
        <v>20470</v>
      </c>
      <c r="K17" s="26">
        <v>279130</v>
      </c>
      <c r="L17" s="361"/>
      <c r="M17" s="361"/>
      <c r="N17" s="361"/>
      <c r="O17" s="361"/>
    </row>
    <row r="18" spans="1:15">
      <c r="A18" s="35">
        <v>5</v>
      </c>
      <c r="B18" s="47" t="s">
        <v>24</v>
      </c>
      <c r="C18" s="24">
        <v>334000</v>
      </c>
      <c r="D18" s="25">
        <v>0</v>
      </c>
      <c r="E18" s="24">
        <v>334000</v>
      </c>
      <c r="F18" s="24">
        <v>33400</v>
      </c>
      <c r="G18" s="26">
        <v>300600</v>
      </c>
      <c r="H18" s="25">
        <v>0</v>
      </c>
      <c r="I18" s="25">
        <v>1000</v>
      </c>
      <c r="J18" s="25">
        <v>6650</v>
      </c>
      <c r="K18" s="26">
        <v>292950</v>
      </c>
      <c r="L18" s="361"/>
      <c r="M18" s="361"/>
      <c r="N18" s="361"/>
      <c r="O18" s="361"/>
    </row>
    <row r="19" spans="1:15" ht="15.75" thickBot="1">
      <c r="A19" s="11"/>
      <c r="B19" s="46"/>
      <c r="C19" s="39"/>
      <c r="D19" s="41"/>
      <c r="E19" s="40"/>
      <c r="F19" s="40"/>
      <c r="G19" s="41"/>
      <c r="H19" s="41"/>
      <c r="I19" s="41"/>
      <c r="J19" s="41"/>
      <c r="K19" s="41"/>
      <c r="L19" s="40"/>
      <c r="M19" s="40"/>
      <c r="N19" s="3"/>
    </row>
    <row r="20" spans="1:15" ht="15.75" thickBot="1">
      <c r="A20" s="11"/>
      <c r="B20" s="19" t="s">
        <v>25</v>
      </c>
      <c r="C20" s="48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3"/>
    </row>
    <row r="21" spans="1:15">
      <c r="A21" s="35">
        <v>6</v>
      </c>
      <c r="B21" s="36" t="s">
        <v>26</v>
      </c>
      <c r="C21" s="24">
        <v>130000</v>
      </c>
      <c r="D21" s="25">
        <v>0</v>
      </c>
      <c r="E21" s="24">
        <v>130000</v>
      </c>
      <c r="F21" s="24">
        <v>13000</v>
      </c>
      <c r="G21" s="26">
        <v>117000</v>
      </c>
      <c r="H21" s="25">
        <v>0</v>
      </c>
      <c r="I21" s="25">
        <v>0</v>
      </c>
      <c r="J21" s="25">
        <v>0</v>
      </c>
      <c r="K21" s="26">
        <v>117000</v>
      </c>
      <c r="L21" s="361"/>
      <c r="M21" s="361"/>
      <c r="N21" s="361"/>
      <c r="O21" s="361"/>
    </row>
    <row r="22" spans="1:15">
      <c r="A22" s="49">
        <v>7</v>
      </c>
      <c r="B22" s="47" t="s">
        <v>27</v>
      </c>
      <c r="C22" s="24">
        <v>215000</v>
      </c>
      <c r="D22" s="25">
        <v>0</v>
      </c>
      <c r="E22" s="24">
        <v>215000</v>
      </c>
      <c r="F22" s="24">
        <v>21500</v>
      </c>
      <c r="G22" s="26">
        <v>193500</v>
      </c>
      <c r="H22" s="25">
        <v>0</v>
      </c>
      <c r="I22" s="25">
        <v>0</v>
      </c>
      <c r="J22" s="25">
        <v>0</v>
      </c>
      <c r="K22" s="26">
        <v>193500</v>
      </c>
      <c r="L22" s="361"/>
      <c r="M22" s="361"/>
      <c r="N22" s="361"/>
      <c r="O22" s="361"/>
    </row>
    <row r="23" spans="1:15">
      <c r="A23" s="35">
        <v>8</v>
      </c>
      <c r="B23" s="47" t="s">
        <v>28</v>
      </c>
      <c r="C23" s="24">
        <v>100000</v>
      </c>
      <c r="D23" s="25">
        <v>0</v>
      </c>
      <c r="E23" s="24">
        <v>100000</v>
      </c>
      <c r="F23" s="24">
        <v>10000</v>
      </c>
      <c r="G23" s="26">
        <v>90000</v>
      </c>
      <c r="H23" s="25">
        <v>0</v>
      </c>
      <c r="I23" s="25">
        <v>0</v>
      </c>
      <c r="J23" s="25">
        <v>0</v>
      </c>
      <c r="K23" s="26">
        <v>90000</v>
      </c>
      <c r="L23" s="361" t="s">
        <v>21</v>
      </c>
      <c r="M23" s="361"/>
      <c r="N23" s="361"/>
      <c r="O23" s="361"/>
    </row>
    <row r="24" spans="1:15" ht="15.75" thickBot="1">
      <c r="A24" s="11"/>
      <c r="B24" s="46"/>
      <c r="C24" s="39"/>
      <c r="D24" s="41"/>
      <c r="E24" s="40"/>
      <c r="F24" s="40"/>
      <c r="G24" s="41"/>
      <c r="H24" s="41"/>
      <c r="I24" s="41"/>
      <c r="J24" s="41"/>
      <c r="K24" s="41"/>
      <c r="L24" s="40"/>
      <c r="M24" s="40"/>
      <c r="N24" s="3"/>
    </row>
    <row r="25" spans="1:15" ht="15.75" thickBot="1">
      <c r="A25" s="18"/>
      <c r="B25" s="19" t="s">
        <v>29</v>
      </c>
      <c r="C25" s="39"/>
      <c r="D25" s="41"/>
      <c r="E25" s="40"/>
      <c r="F25" s="40"/>
      <c r="G25" s="41"/>
      <c r="H25" s="41"/>
      <c r="I25" s="41"/>
      <c r="J25" s="41"/>
      <c r="K25" s="41"/>
      <c r="L25" s="40"/>
      <c r="M25" s="40"/>
      <c r="N25" s="3"/>
    </row>
    <row r="26" spans="1:15">
      <c r="A26" s="50">
        <v>9</v>
      </c>
      <c r="B26" s="36" t="s">
        <v>30</v>
      </c>
      <c r="C26" s="24">
        <v>270000</v>
      </c>
      <c r="D26" s="25">
        <v>0</v>
      </c>
      <c r="E26" s="24">
        <v>270000</v>
      </c>
      <c r="F26" s="24">
        <v>27000</v>
      </c>
      <c r="G26" s="26">
        <v>243000</v>
      </c>
      <c r="H26" s="25">
        <v>0</v>
      </c>
      <c r="I26" s="25">
        <v>0</v>
      </c>
      <c r="J26" s="25">
        <v>0</v>
      </c>
      <c r="K26" s="26">
        <v>243000</v>
      </c>
      <c r="L26" s="361"/>
      <c r="M26" s="361"/>
      <c r="N26" s="361"/>
      <c r="O26" s="361"/>
    </row>
    <row r="27" spans="1:15" ht="15.75" thickBot="1">
      <c r="A27" s="11"/>
      <c r="B27" s="51"/>
      <c r="C27" s="40"/>
      <c r="D27" s="41"/>
      <c r="E27" s="40"/>
      <c r="F27" s="40"/>
      <c r="G27" s="41"/>
      <c r="H27" s="41"/>
      <c r="I27" s="41"/>
      <c r="J27" s="41"/>
      <c r="K27" s="41"/>
      <c r="L27" s="40"/>
      <c r="M27" s="40"/>
      <c r="N27" s="3"/>
    </row>
    <row r="28" spans="1:15" ht="15.75" thickBot="1">
      <c r="A28" s="11"/>
      <c r="B28" s="19" t="s">
        <v>31</v>
      </c>
      <c r="C28" s="52"/>
      <c r="D28" s="43"/>
      <c r="E28" s="52"/>
      <c r="F28" s="52"/>
      <c r="G28" s="52"/>
      <c r="H28" s="43"/>
      <c r="I28" s="43"/>
      <c r="J28" s="43"/>
      <c r="K28" s="43"/>
      <c r="L28" s="43"/>
      <c r="M28" s="43"/>
      <c r="N28" s="3"/>
    </row>
    <row r="29" spans="1:15">
      <c r="A29" s="35">
        <v>10</v>
      </c>
      <c r="B29" s="36" t="s">
        <v>32</v>
      </c>
      <c r="C29" s="53">
        <v>310000</v>
      </c>
      <c r="D29" s="25">
        <v>0</v>
      </c>
      <c r="E29" s="24">
        <v>310000</v>
      </c>
      <c r="F29" s="24">
        <v>31000</v>
      </c>
      <c r="G29" s="26">
        <v>279000</v>
      </c>
      <c r="H29" s="25">
        <v>10333.333333333334</v>
      </c>
      <c r="I29" s="25">
        <v>0</v>
      </c>
      <c r="J29" s="25">
        <v>0</v>
      </c>
      <c r="K29" s="26">
        <v>268666.66666666669</v>
      </c>
      <c r="L29" s="361"/>
      <c r="M29" s="361"/>
      <c r="N29" s="361"/>
      <c r="O29" s="361"/>
    </row>
    <row r="30" spans="1:15">
      <c r="A30" s="35">
        <v>11</v>
      </c>
      <c r="B30" s="54" t="s">
        <v>33</v>
      </c>
      <c r="C30" s="24">
        <v>210000</v>
      </c>
      <c r="D30" s="25">
        <v>0</v>
      </c>
      <c r="E30" s="24">
        <v>210000</v>
      </c>
      <c r="F30" s="24">
        <v>21000</v>
      </c>
      <c r="G30" s="26">
        <v>189000</v>
      </c>
      <c r="H30" s="25">
        <v>1750</v>
      </c>
      <c r="I30" s="25">
        <v>0</v>
      </c>
      <c r="J30" s="25">
        <v>0</v>
      </c>
      <c r="K30" s="26">
        <v>187250</v>
      </c>
      <c r="L30" s="361"/>
      <c r="M30" s="361"/>
      <c r="N30" s="361"/>
      <c r="O30" s="361"/>
    </row>
    <row r="31" spans="1:15" ht="15.75" thickBot="1">
      <c r="A31" s="11"/>
      <c r="B31" s="38"/>
      <c r="C31" s="39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3"/>
    </row>
    <row r="32" spans="1:15" ht="15.75" thickBot="1">
      <c r="A32" s="11"/>
      <c r="B32" s="56" t="s">
        <v>34</v>
      </c>
      <c r="C32" s="57">
        <v>2543000</v>
      </c>
      <c r="D32" s="57">
        <v>0</v>
      </c>
      <c r="E32" s="57">
        <v>2543000</v>
      </c>
      <c r="F32" s="57">
        <v>254300</v>
      </c>
      <c r="G32" s="58">
        <v>2288700</v>
      </c>
      <c r="H32" s="57">
        <v>12083.333333333334</v>
      </c>
      <c r="I32" s="57">
        <v>2000</v>
      </c>
      <c r="J32" s="57">
        <v>27120</v>
      </c>
      <c r="K32" s="58">
        <v>2247496.666666667</v>
      </c>
      <c r="L32" s="55"/>
      <c r="M32" s="55"/>
      <c r="N32" s="3"/>
    </row>
    <row r="33" spans="1:15" ht="15.75" thickBot="1">
      <c r="A33" s="11"/>
      <c r="B33" s="46"/>
      <c r="C33" s="39"/>
      <c r="D33" s="41"/>
      <c r="E33" s="40"/>
      <c r="F33" s="40"/>
      <c r="G33" s="41"/>
      <c r="H33" s="41"/>
      <c r="I33" s="41"/>
      <c r="J33" s="41"/>
      <c r="K33" s="41"/>
      <c r="L33" s="40"/>
      <c r="M33" s="40"/>
    </row>
    <row r="34" spans="1:15" ht="15.75" thickBot="1">
      <c r="A34" s="11"/>
      <c r="B34" s="19" t="s">
        <v>35</v>
      </c>
      <c r="C34" s="39"/>
      <c r="D34" s="41"/>
      <c r="E34" s="40"/>
      <c r="F34" s="40"/>
      <c r="G34" s="41"/>
      <c r="H34" s="41"/>
      <c r="I34" s="41"/>
      <c r="J34" s="41"/>
      <c r="K34" s="41"/>
      <c r="L34" s="40"/>
      <c r="M34" s="40"/>
    </row>
    <row r="35" spans="1:15">
      <c r="A35" s="35">
        <v>12</v>
      </c>
      <c r="B35" s="36" t="s">
        <v>36</v>
      </c>
      <c r="C35" s="37">
        <v>130000</v>
      </c>
      <c r="D35" s="25">
        <v>0</v>
      </c>
      <c r="E35" s="24">
        <v>130000</v>
      </c>
      <c r="F35" s="24">
        <v>13000</v>
      </c>
      <c r="G35" s="26">
        <v>117000</v>
      </c>
      <c r="H35" s="25">
        <v>0</v>
      </c>
      <c r="I35" s="25">
        <v>0</v>
      </c>
      <c r="J35" s="25">
        <v>0</v>
      </c>
      <c r="K35" s="26">
        <v>117000</v>
      </c>
      <c r="L35" s="361"/>
      <c r="M35" s="361"/>
      <c r="N35" s="361"/>
      <c r="O35" s="361"/>
    </row>
    <row r="36" spans="1:15">
      <c r="A36" s="35">
        <v>13</v>
      </c>
      <c r="B36" s="54" t="s">
        <v>37</v>
      </c>
      <c r="C36" s="24">
        <v>120000</v>
      </c>
      <c r="D36" s="25">
        <v>0</v>
      </c>
      <c r="E36" s="24">
        <v>120000</v>
      </c>
      <c r="F36" s="24">
        <v>12000</v>
      </c>
      <c r="G36" s="26">
        <v>108000</v>
      </c>
      <c r="H36" s="25">
        <v>0</v>
      </c>
      <c r="I36" s="25">
        <v>1000</v>
      </c>
      <c r="J36" s="25">
        <v>0</v>
      </c>
      <c r="K36" s="26">
        <v>107000</v>
      </c>
      <c r="L36" s="361"/>
      <c r="M36" s="361"/>
      <c r="N36" s="361"/>
      <c r="O36" s="361"/>
    </row>
    <row r="37" spans="1:15">
      <c r="A37" s="35">
        <v>14</v>
      </c>
      <c r="B37" s="47" t="s">
        <v>38</v>
      </c>
      <c r="C37" s="24">
        <v>230000</v>
      </c>
      <c r="D37" s="25">
        <v>0</v>
      </c>
      <c r="E37" s="24">
        <v>230000</v>
      </c>
      <c r="F37" s="24">
        <v>23000</v>
      </c>
      <c r="G37" s="26">
        <v>207000</v>
      </c>
      <c r="H37" s="25">
        <v>958.33333333333337</v>
      </c>
      <c r="I37" s="25">
        <v>0</v>
      </c>
      <c r="J37" s="25">
        <v>0</v>
      </c>
      <c r="K37" s="26">
        <v>206041.66666666666</v>
      </c>
      <c r="L37" s="361"/>
      <c r="M37" s="361"/>
      <c r="N37" s="361"/>
      <c r="O37" s="361"/>
    </row>
    <row r="38" spans="1:15">
      <c r="A38" s="35">
        <v>15</v>
      </c>
      <c r="B38" s="47" t="s">
        <v>39</v>
      </c>
      <c r="C38" s="24">
        <v>300000</v>
      </c>
      <c r="D38" s="25">
        <v>0</v>
      </c>
      <c r="E38" s="24">
        <v>300000</v>
      </c>
      <c r="F38" s="24">
        <v>30000</v>
      </c>
      <c r="G38" s="26">
        <v>270000</v>
      </c>
      <c r="H38" s="25">
        <v>1250</v>
      </c>
      <c r="I38" s="25">
        <v>0</v>
      </c>
      <c r="J38" s="25">
        <v>0</v>
      </c>
      <c r="K38" s="26">
        <v>268750</v>
      </c>
      <c r="L38" s="361"/>
      <c r="M38" s="361"/>
      <c r="N38" s="361"/>
      <c r="O38" s="361"/>
    </row>
    <row r="39" spans="1:15" ht="15.75" thickBot="1">
      <c r="A39" s="11"/>
      <c r="B39" s="46"/>
      <c r="C39" s="40"/>
      <c r="D39" s="41"/>
      <c r="E39" s="40"/>
      <c r="F39" s="40"/>
      <c r="G39" s="41"/>
      <c r="H39" s="41"/>
      <c r="I39" s="41"/>
      <c r="J39" s="41"/>
      <c r="K39" s="41"/>
      <c r="L39" s="40"/>
      <c r="M39" s="40"/>
    </row>
    <row r="40" spans="1:15" ht="15.75" thickBot="1">
      <c r="A40" s="11"/>
      <c r="B40" s="19" t="s">
        <v>40</v>
      </c>
      <c r="C40" s="60"/>
      <c r="D40" s="41"/>
      <c r="E40" s="60"/>
      <c r="F40" s="60"/>
      <c r="G40" s="61"/>
      <c r="H40" s="41"/>
      <c r="I40" s="41"/>
      <c r="J40" s="41"/>
      <c r="K40" s="41"/>
      <c r="L40" s="40"/>
      <c r="M40" s="40"/>
    </row>
    <row r="41" spans="1:15">
      <c r="A41" s="35">
        <v>16</v>
      </c>
      <c r="B41" s="36" t="s">
        <v>41</v>
      </c>
      <c r="C41" s="53">
        <v>210000</v>
      </c>
      <c r="D41" s="25">
        <v>0</v>
      </c>
      <c r="E41" s="24">
        <v>210000</v>
      </c>
      <c r="F41" s="24">
        <v>21000</v>
      </c>
      <c r="G41" s="26">
        <v>189000</v>
      </c>
      <c r="H41" s="25">
        <v>2625</v>
      </c>
      <c r="I41" s="25">
        <v>0</v>
      </c>
      <c r="J41" s="25">
        <v>0</v>
      </c>
      <c r="K41" s="26">
        <v>186375</v>
      </c>
      <c r="L41" s="361"/>
      <c r="M41" s="361"/>
      <c r="N41" s="361"/>
      <c r="O41" s="361"/>
    </row>
    <row r="42" spans="1:15" ht="15.75" thickBot="1">
      <c r="A42" s="11"/>
      <c r="B42" s="46"/>
      <c r="C42" s="40"/>
      <c r="D42" s="41"/>
      <c r="E42" s="40"/>
      <c r="F42" s="40"/>
      <c r="G42" s="41"/>
      <c r="H42" s="41"/>
      <c r="I42" s="41"/>
      <c r="J42" s="41"/>
      <c r="K42" s="41"/>
      <c r="L42" s="40"/>
      <c r="M42" s="40"/>
    </row>
    <row r="43" spans="1:15" ht="15.75" thickBot="1">
      <c r="A43" s="11"/>
      <c r="B43" s="42" t="s">
        <v>42</v>
      </c>
      <c r="C43" s="60"/>
      <c r="D43" s="41"/>
      <c r="E43" s="60"/>
      <c r="F43" s="60"/>
      <c r="G43" s="61"/>
      <c r="H43" s="41"/>
      <c r="I43" s="41"/>
      <c r="J43" s="41"/>
      <c r="K43" s="41"/>
      <c r="L43" s="40"/>
      <c r="M43" s="40"/>
    </row>
    <row r="44" spans="1:15">
      <c r="A44" s="35">
        <v>17</v>
      </c>
      <c r="B44" s="36" t="s">
        <v>43</v>
      </c>
      <c r="C44" s="63">
        <v>350000</v>
      </c>
      <c r="D44" s="25">
        <v>0</v>
      </c>
      <c r="E44" s="24">
        <v>350000</v>
      </c>
      <c r="F44" s="24">
        <v>35000</v>
      </c>
      <c r="G44" s="26">
        <v>315000</v>
      </c>
      <c r="H44" s="25">
        <v>0</v>
      </c>
      <c r="I44" s="25">
        <v>1000</v>
      </c>
      <c r="J44" s="25">
        <v>0</v>
      </c>
      <c r="K44" s="26">
        <v>314000</v>
      </c>
      <c r="L44" s="361"/>
      <c r="M44" s="361"/>
      <c r="N44" s="361"/>
      <c r="O44" s="361"/>
    </row>
    <row r="45" spans="1:15" ht="15.75" thickBot="1">
      <c r="A45" s="11"/>
      <c r="B45" s="64"/>
      <c r="C45" s="40"/>
      <c r="D45" s="41"/>
      <c r="E45" s="40"/>
      <c r="F45" s="40"/>
      <c r="G45" s="41"/>
      <c r="H45" s="41"/>
      <c r="I45" s="41"/>
      <c r="J45" s="41"/>
      <c r="K45" s="41"/>
      <c r="L45" s="40"/>
      <c r="M45" s="40"/>
    </row>
    <row r="46" spans="1:15" ht="15.75" thickBot="1">
      <c r="A46" s="11"/>
      <c r="B46" s="65" t="s">
        <v>44</v>
      </c>
      <c r="C46" s="60"/>
      <c r="D46" s="41"/>
      <c r="E46" s="60"/>
      <c r="F46" s="60"/>
      <c r="G46" s="61"/>
      <c r="H46" s="41"/>
      <c r="I46" s="41"/>
      <c r="J46" s="41"/>
      <c r="K46" s="41"/>
      <c r="L46" s="40"/>
      <c r="M46" s="40"/>
    </row>
    <row r="47" spans="1:15">
      <c r="A47" s="35">
        <v>18</v>
      </c>
      <c r="B47" s="66" t="s">
        <v>45</v>
      </c>
      <c r="C47" s="37">
        <v>555556</v>
      </c>
      <c r="D47" s="25">
        <v>0</v>
      </c>
      <c r="E47" s="24">
        <v>555556</v>
      </c>
      <c r="F47" s="24">
        <v>55555.600000000006</v>
      </c>
      <c r="G47" s="26">
        <v>500000.4</v>
      </c>
      <c r="H47" s="25">
        <v>0</v>
      </c>
      <c r="I47" s="25">
        <v>1000</v>
      </c>
      <c r="J47" s="25">
        <v>0</v>
      </c>
      <c r="K47" s="26">
        <v>499000.4</v>
      </c>
      <c r="L47" s="361"/>
      <c r="M47" s="361"/>
      <c r="N47" s="361"/>
      <c r="O47" s="361"/>
    </row>
    <row r="48" spans="1:15" ht="15.75" thickBot="1">
      <c r="A48" s="11"/>
      <c r="B48" s="46"/>
      <c r="C48" s="40"/>
      <c r="D48" s="41"/>
      <c r="E48" s="40"/>
      <c r="F48" s="40"/>
      <c r="G48" s="41"/>
      <c r="H48" s="41"/>
      <c r="I48" s="41"/>
      <c r="J48" s="41"/>
      <c r="K48" s="41"/>
      <c r="L48" s="40"/>
      <c r="M48" s="40"/>
    </row>
    <row r="49" spans="1:15" ht="15.75" thickBot="1">
      <c r="A49" s="11"/>
      <c r="B49" s="19" t="s">
        <v>46</v>
      </c>
      <c r="C49" s="40"/>
      <c r="D49" s="41"/>
      <c r="E49" s="40"/>
      <c r="F49" s="40"/>
      <c r="G49" s="41"/>
      <c r="H49" s="41"/>
      <c r="I49" s="41"/>
      <c r="J49" s="41"/>
      <c r="K49" s="41"/>
      <c r="L49" s="40"/>
      <c r="M49" s="40"/>
    </row>
    <row r="50" spans="1:15">
      <c r="A50" s="44">
        <v>19</v>
      </c>
      <c r="B50" s="36" t="s">
        <v>47</v>
      </c>
      <c r="C50" s="37">
        <v>470000</v>
      </c>
      <c r="D50" s="25">
        <v>0</v>
      </c>
      <c r="E50" s="24">
        <v>470000</v>
      </c>
      <c r="F50" s="24">
        <v>47000</v>
      </c>
      <c r="G50" s="26">
        <v>423000</v>
      </c>
      <c r="H50" s="25">
        <v>0</v>
      </c>
      <c r="I50" s="25">
        <v>0</v>
      </c>
      <c r="J50" s="25">
        <v>2240</v>
      </c>
      <c r="K50" s="26">
        <v>420760</v>
      </c>
      <c r="L50" s="361"/>
      <c r="M50" s="361"/>
      <c r="N50" s="361"/>
      <c r="O50" s="361"/>
    </row>
    <row r="51" spans="1:15">
      <c r="A51" s="44">
        <v>20</v>
      </c>
      <c r="B51" s="47" t="s">
        <v>48</v>
      </c>
      <c r="C51" s="24">
        <v>210000</v>
      </c>
      <c r="D51" s="25">
        <v>0</v>
      </c>
      <c r="E51" s="24">
        <v>210000</v>
      </c>
      <c r="F51" s="24">
        <v>21000</v>
      </c>
      <c r="G51" s="26">
        <v>189000</v>
      </c>
      <c r="H51" s="25">
        <v>0</v>
      </c>
      <c r="I51" s="25">
        <v>0</v>
      </c>
      <c r="J51" s="25">
        <v>0</v>
      </c>
      <c r="K51" s="26">
        <v>189000</v>
      </c>
      <c r="L51" s="361"/>
      <c r="M51" s="361"/>
      <c r="N51" s="361"/>
      <c r="O51" s="361"/>
    </row>
    <row r="52" spans="1:15">
      <c r="A52" s="35">
        <v>21</v>
      </c>
      <c r="B52" s="47" t="s">
        <v>49</v>
      </c>
      <c r="C52" s="24">
        <v>166667</v>
      </c>
      <c r="D52" s="25">
        <v>0</v>
      </c>
      <c r="E52" s="24">
        <v>166667</v>
      </c>
      <c r="F52" s="24">
        <v>16666.7</v>
      </c>
      <c r="G52" s="26">
        <v>150000.29999999999</v>
      </c>
      <c r="H52" s="25">
        <v>0</v>
      </c>
      <c r="I52" s="25">
        <v>0</v>
      </c>
      <c r="J52" s="25">
        <v>0</v>
      </c>
      <c r="K52" s="26">
        <v>150000.29999999999</v>
      </c>
      <c r="L52" s="361" t="s">
        <v>21</v>
      </c>
      <c r="M52" s="361"/>
      <c r="N52" s="361"/>
      <c r="O52" s="361"/>
    </row>
    <row r="53" spans="1:15">
      <c r="A53" s="35">
        <v>22</v>
      </c>
      <c r="B53" s="47" t="s">
        <v>50</v>
      </c>
      <c r="C53" s="24">
        <v>166667</v>
      </c>
      <c r="D53" s="25">
        <v>0</v>
      </c>
      <c r="E53" s="24">
        <v>166667</v>
      </c>
      <c r="F53" s="24">
        <v>16666.7</v>
      </c>
      <c r="G53" s="26">
        <v>150000.29999999999</v>
      </c>
      <c r="H53" s="25">
        <v>0</v>
      </c>
      <c r="I53" s="25">
        <v>0</v>
      </c>
      <c r="J53" s="25">
        <v>0</v>
      </c>
      <c r="K53" s="26">
        <v>150000.29999999999</v>
      </c>
      <c r="L53" s="361" t="s">
        <v>21</v>
      </c>
      <c r="M53" s="361"/>
      <c r="N53" s="361"/>
      <c r="O53" s="361"/>
    </row>
    <row r="54" spans="1:15" ht="15.75" thickBot="1">
      <c r="A54" s="11"/>
      <c r="B54" s="46"/>
      <c r="C54" s="39"/>
      <c r="D54" s="41"/>
      <c r="E54" s="40"/>
      <c r="F54" s="40"/>
      <c r="G54" s="41"/>
      <c r="H54" s="41"/>
      <c r="I54" s="41"/>
      <c r="J54" s="41"/>
      <c r="K54" s="41"/>
      <c r="L54" s="40"/>
      <c r="M54" s="40"/>
    </row>
    <row r="55" spans="1:15" ht="15.75" thickBot="1">
      <c r="A55" s="11"/>
      <c r="B55" s="19" t="s">
        <v>51</v>
      </c>
      <c r="C55" s="39"/>
      <c r="D55" s="41"/>
      <c r="E55" s="40"/>
      <c r="F55" s="40"/>
      <c r="G55" s="41"/>
      <c r="H55" s="41"/>
      <c r="I55" s="41"/>
      <c r="J55" s="41"/>
      <c r="K55" s="41"/>
      <c r="L55" s="40"/>
      <c r="M55" s="40"/>
    </row>
    <row r="56" spans="1:15">
      <c r="A56" s="35">
        <v>23</v>
      </c>
      <c r="B56" s="23" t="s">
        <v>52</v>
      </c>
      <c r="C56" s="24">
        <v>240000</v>
      </c>
      <c r="D56" s="25">
        <v>0</v>
      </c>
      <c r="E56" s="24">
        <v>240000</v>
      </c>
      <c r="F56" s="24">
        <v>24000</v>
      </c>
      <c r="G56" s="26">
        <v>216000</v>
      </c>
      <c r="H56" s="25">
        <v>1000</v>
      </c>
      <c r="I56" s="25">
        <v>0</v>
      </c>
      <c r="J56" s="25">
        <v>0</v>
      </c>
      <c r="K56" s="26">
        <v>215000</v>
      </c>
      <c r="L56" s="361"/>
      <c r="M56" s="361"/>
      <c r="N56" s="361"/>
      <c r="O56" s="361"/>
    </row>
    <row r="57" spans="1:15">
      <c r="A57" s="35">
        <v>24</v>
      </c>
      <c r="B57" s="47" t="s">
        <v>53</v>
      </c>
      <c r="C57" s="24">
        <v>210000</v>
      </c>
      <c r="D57" s="25">
        <v>0</v>
      </c>
      <c r="E57" s="24">
        <v>210000</v>
      </c>
      <c r="F57" s="24">
        <v>21000</v>
      </c>
      <c r="G57" s="26">
        <v>189000</v>
      </c>
      <c r="H57" s="25">
        <v>1750</v>
      </c>
      <c r="I57" s="25">
        <v>0</v>
      </c>
      <c r="J57" s="25">
        <v>0</v>
      </c>
      <c r="K57" s="26">
        <v>187250</v>
      </c>
      <c r="L57" s="361"/>
      <c r="M57" s="361"/>
      <c r="N57" s="361"/>
      <c r="O57" s="361"/>
    </row>
    <row r="58" spans="1:15">
      <c r="A58" s="35">
        <v>25</v>
      </c>
      <c r="B58" s="47" t="s">
        <v>54</v>
      </c>
      <c r="C58" s="24">
        <v>500000</v>
      </c>
      <c r="D58" s="25">
        <v>0</v>
      </c>
      <c r="E58" s="24">
        <v>500000</v>
      </c>
      <c r="F58" s="24">
        <v>50000</v>
      </c>
      <c r="G58" s="25">
        <v>450000</v>
      </c>
      <c r="H58" s="25">
        <v>0</v>
      </c>
      <c r="I58" s="25">
        <v>0</v>
      </c>
      <c r="J58" s="25">
        <v>0</v>
      </c>
      <c r="K58" s="25">
        <v>450000</v>
      </c>
      <c r="L58" s="361" t="s">
        <v>21</v>
      </c>
      <c r="M58" s="361"/>
      <c r="N58" s="361"/>
      <c r="O58" s="361"/>
    </row>
    <row r="59" spans="1:15">
      <c r="A59" s="35">
        <v>26</v>
      </c>
      <c r="B59" s="47" t="s">
        <v>55</v>
      </c>
      <c r="C59" s="24">
        <v>100000</v>
      </c>
      <c r="D59" s="25">
        <v>0</v>
      </c>
      <c r="E59" s="24">
        <v>100000</v>
      </c>
      <c r="F59" s="24">
        <v>10000</v>
      </c>
      <c r="G59" s="26">
        <v>90000</v>
      </c>
      <c r="H59" s="25">
        <v>0</v>
      </c>
      <c r="I59" s="25">
        <v>0</v>
      </c>
      <c r="J59" s="25">
        <v>0</v>
      </c>
      <c r="K59" s="26">
        <v>90000</v>
      </c>
      <c r="L59" s="361"/>
      <c r="M59" s="361"/>
      <c r="N59" s="361"/>
      <c r="O59" s="361"/>
    </row>
    <row r="60" spans="1:15" ht="15.75" thickBot="1">
      <c r="A60" s="11"/>
      <c r="B60" s="46"/>
      <c r="C60" s="34"/>
      <c r="D60" s="32"/>
      <c r="E60" s="34"/>
      <c r="F60" s="34"/>
      <c r="G60" s="32"/>
      <c r="H60" s="32"/>
      <c r="I60" s="32"/>
      <c r="J60" s="32"/>
      <c r="K60" s="32"/>
      <c r="L60" s="34"/>
      <c r="M60" s="34"/>
    </row>
    <row r="61" spans="1:15" ht="15.75" thickBot="1">
      <c r="A61" s="11"/>
      <c r="B61" s="19" t="s">
        <v>56</v>
      </c>
      <c r="C61" s="34"/>
      <c r="D61" s="32"/>
      <c r="E61" s="34"/>
      <c r="F61" s="34"/>
      <c r="G61" s="32"/>
      <c r="H61" s="32"/>
      <c r="I61" s="32"/>
      <c r="J61" s="32"/>
      <c r="K61" s="32"/>
      <c r="L61" s="34"/>
      <c r="M61" s="34"/>
      <c r="N61" s="51"/>
      <c r="O61" s="51"/>
    </row>
    <row r="62" spans="1:15">
      <c r="A62" s="35">
        <v>27</v>
      </c>
      <c r="B62" s="36" t="s">
        <v>57</v>
      </c>
      <c r="C62" s="24">
        <v>470000</v>
      </c>
      <c r="D62" s="25">
        <v>0</v>
      </c>
      <c r="E62" s="24">
        <v>470000</v>
      </c>
      <c r="F62" s="24">
        <v>47000</v>
      </c>
      <c r="G62" s="26">
        <v>423000</v>
      </c>
      <c r="H62" s="25">
        <v>5875</v>
      </c>
      <c r="I62" s="25">
        <v>0</v>
      </c>
      <c r="J62" s="25">
        <v>1150</v>
      </c>
      <c r="K62" s="26">
        <v>415975</v>
      </c>
      <c r="L62" s="361"/>
      <c r="M62" s="361"/>
      <c r="N62" s="361"/>
      <c r="O62" s="361"/>
    </row>
    <row r="63" spans="1:15">
      <c r="A63" s="35">
        <v>28</v>
      </c>
      <c r="B63" s="67" t="s">
        <v>58</v>
      </c>
      <c r="C63" s="24">
        <v>430000</v>
      </c>
      <c r="D63" s="25">
        <v>0</v>
      </c>
      <c r="E63" s="24">
        <v>430000</v>
      </c>
      <c r="F63" s="24">
        <v>43000</v>
      </c>
      <c r="G63" s="26">
        <v>387000</v>
      </c>
      <c r="H63" s="25">
        <v>0</v>
      </c>
      <c r="I63" s="25">
        <v>0</v>
      </c>
      <c r="J63" s="25">
        <v>0</v>
      </c>
      <c r="K63" s="26">
        <v>387000</v>
      </c>
      <c r="L63" s="361"/>
      <c r="M63" s="361"/>
      <c r="N63" s="361"/>
      <c r="O63" s="361"/>
    </row>
    <row r="64" spans="1:15">
      <c r="A64" s="35">
        <v>29</v>
      </c>
      <c r="B64" s="68" t="s">
        <v>59</v>
      </c>
      <c r="C64" s="24">
        <v>230000</v>
      </c>
      <c r="D64" s="25">
        <v>0</v>
      </c>
      <c r="E64" s="24">
        <v>230000</v>
      </c>
      <c r="F64" s="24">
        <v>23000</v>
      </c>
      <c r="G64" s="26">
        <v>207000</v>
      </c>
      <c r="H64" s="25">
        <v>0</v>
      </c>
      <c r="I64" s="25">
        <v>0</v>
      </c>
      <c r="J64" s="25">
        <v>0</v>
      </c>
      <c r="K64" s="26">
        <v>207000</v>
      </c>
      <c r="L64" s="361"/>
      <c r="M64" s="361"/>
      <c r="N64" s="361"/>
      <c r="O64" s="361"/>
    </row>
    <row r="65" spans="1:15">
      <c r="A65" s="35">
        <v>30</v>
      </c>
      <c r="B65" s="47" t="s">
        <v>60</v>
      </c>
      <c r="C65" s="24">
        <v>310000</v>
      </c>
      <c r="D65" s="25">
        <v>0</v>
      </c>
      <c r="E65" s="24">
        <v>310000</v>
      </c>
      <c r="F65" s="24">
        <v>31000</v>
      </c>
      <c r="G65" s="26">
        <v>279000</v>
      </c>
      <c r="H65" s="25">
        <v>1291.6666666666667</v>
      </c>
      <c r="I65" s="25">
        <v>0</v>
      </c>
      <c r="J65" s="25">
        <v>0</v>
      </c>
      <c r="K65" s="26">
        <v>277708.33333333331</v>
      </c>
      <c r="L65" s="361"/>
      <c r="M65" s="361"/>
      <c r="N65" s="361"/>
      <c r="O65" s="361"/>
    </row>
    <row r="66" spans="1:15">
      <c r="A66" s="35">
        <v>31</v>
      </c>
      <c r="B66" s="47" t="s">
        <v>61</v>
      </c>
      <c r="C66" s="24">
        <v>133000</v>
      </c>
      <c r="D66" s="25">
        <v>0</v>
      </c>
      <c r="E66" s="24">
        <v>133000</v>
      </c>
      <c r="F66" s="24">
        <v>13300</v>
      </c>
      <c r="G66" s="26">
        <v>119700</v>
      </c>
      <c r="H66" s="25">
        <v>0</v>
      </c>
      <c r="I66" s="25">
        <v>0</v>
      </c>
      <c r="J66" s="25">
        <v>0</v>
      </c>
      <c r="K66" s="26">
        <v>119700</v>
      </c>
      <c r="L66" s="361"/>
      <c r="M66" s="361"/>
      <c r="N66" s="361"/>
      <c r="O66" s="361"/>
    </row>
    <row r="67" spans="1:15">
      <c r="A67" s="35">
        <v>32</v>
      </c>
      <c r="B67" s="47" t="s">
        <v>62</v>
      </c>
      <c r="C67" s="24">
        <v>210000</v>
      </c>
      <c r="D67" s="25">
        <v>178500</v>
      </c>
      <c r="E67" s="24">
        <v>31500</v>
      </c>
      <c r="F67" s="24">
        <v>3150</v>
      </c>
      <c r="G67" s="26">
        <v>28350</v>
      </c>
      <c r="H67" s="25">
        <v>0</v>
      </c>
      <c r="I67" s="25">
        <v>0</v>
      </c>
      <c r="J67" s="25">
        <v>0</v>
      </c>
      <c r="K67" s="26">
        <v>28350</v>
      </c>
      <c r="L67" s="361"/>
      <c r="M67" s="361"/>
      <c r="N67" s="361"/>
      <c r="O67" s="361"/>
    </row>
    <row r="68" spans="1:15">
      <c r="A68" s="35">
        <v>33</v>
      </c>
      <c r="B68" s="47" t="s">
        <v>63</v>
      </c>
      <c r="C68" s="24">
        <v>222222</v>
      </c>
      <c r="D68" s="25">
        <v>0</v>
      </c>
      <c r="E68" s="24">
        <v>222222</v>
      </c>
      <c r="F68" s="24">
        <v>22222.2</v>
      </c>
      <c r="G68" s="26">
        <v>199999.8</v>
      </c>
      <c r="H68" s="25">
        <v>0</v>
      </c>
      <c r="I68" s="25">
        <v>0</v>
      </c>
      <c r="J68" s="25">
        <v>0</v>
      </c>
      <c r="K68" s="26">
        <v>199999.8</v>
      </c>
      <c r="L68" s="361"/>
      <c r="M68" s="361"/>
      <c r="N68" s="361"/>
      <c r="O68" s="361"/>
    </row>
    <row r="69" spans="1:15">
      <c r="A69" s="35">
        <v>34</v>
      </c>
      <c r="B69" s="47" t="s">
        <v>64</v>
      </c>
      <c r="C69" s="24">
        <v>240000</v>
      </c>
      <c r="D69" s="25">
        <v>0</v>
      </c>
      <c r="E69" s="24">
        <v>240000</v>
      </c>
      <c r="F69" s="24">
        <v>24000</v>
      </c>
      <c r="G69" s="26">
        <v>216000</v>
      </c>
      <c r="H69" s="25">
        <v>0</v>
      </c>
      <c r="I69" s="25">
        <v>0</v>
      </c>
      <c r="J69" s="25">
        <v>0</v>
      </c>
      <c r="K69" s="26">
        <v>216000</v>
      </c>
      <c r="L69" s="361"/>
      <c r="M69" s="361"/>
      <c r="N69" s="361"/>
      <c r="O69" s="361"/>
    </row>
    <row r="70" spans="1:15">
      <c r="A70" s="11"/>
      <c r="B70" s="46"/>
      <c r="C70" s="69"/>
      <c r="D70" s="70"/>
      <c r="E70" s="69"/>
      <c r="F70" s="69"/>
      <c r="G70" s="70"/>
      <c r="H70" s="70"/>
      <c r="I70" s="70"/>
      <c r="J70" s="70"/>
      <c r="K70" s="70"/>
      <c r="L70" s="40"/>
      <c r="M70" s="40"/>
      <c r="N70" s="40"/>
      <c r="O70" s="40"/>
    </row>
    <row r="71" spans="1:15" ht="15.75" thickBot="1">
      <c r="A71" s="11"/>
      <c r="B71" s="46"/>
      <c r="C71" s="39"/>
      <c r="D71" s="41"/>
      <c r="E71" s="40"/>
      <c r="F71" s="40"/>
      <c r="G71" s="41"/>
      <c r="H71" s="41"/>
      <c r="I71" s="41"/>
      <c r="J71" s="41"/>
      <c r="K71" s="41"/>
      <c r="L71" s="40"/>
      <c r="M71" s="40"/>
    </row>
    <row r="72" spans="1:15" ht="15.75" thickBot="1">
      <c r="A72" s="11"/>
      <c r="B72" s="56" t="s">
        <v>34</v>
      </c>
      <c r="C72" s="57">
        <v>6204112</v>
      </c>
      <c r="D72" s="57">
        <v>178500</v>
      </c>
      <c r="E72" s="57">
        <v>6025612</v>
      </c>
      <c r="F72" s="57">
        <v>602561.19999999995</v>
      </c>
      <c r="G72" s="58">
        <v>5423050.7999999998</v>
      </c>
      <c r="H72" s="58">
        <v>14750</v>
      </c>
      <c r="I72" s="58">
        <v>3000</v>
      </c>
      <c r="J72" s="58">
        <v>3390</v>
      </c>
      <c r="K72" s="58">
        <v>5401910.7999999998</v>
      </c>
      <c r="L72" s="40"/>
      <c r="M72" s="40"/>
    </row>
    <row r="73" spans="1:15" ht="15.75" thickBot="1">
      <c r="A73" s="11"/>
      <c r="B73" s="46"/>
      <c r="C73" s="39"/>
      <c r="D73" s="41"/>
      <c r="E73" s="40"/>
      <c r="F73" s="40"/>
      <c r="G73" s="41"/>
      <c r="H73" s="41"/>
      <c r="I73" s="41"/>
      <c r="J73" s="41"/>
      <c r="K73" s="41"/>
      <c r="L73" s="40"/>
      <c r="M73" s="40"/>
    </row>
    <row r="74" spans="1:15" ht="15.75" thickBot="1">
      <c r="A74" s="11"/>
      <c r="B74" s="19" t="s">
        <v>65</v>
      </c>
      <c r="C74" s="39"/>
      <c r="D74" s="41"/>
      <c r="E74" s="40"/>
      <c r="F74" s="40"/>
      <c r="G74" s="41"/>
      <c r="H74" s="41"/>
      <c r="I74" s="41"/>
      <c r="J74" s="41"/>
      <c r="K74" s="41"/>
      <c r="L74" s="40"/>
      <c r="M74" s="40"/>
    </row>
    <row r="75" spans="1:15">
      <c r="A75" s="71">
        <v>35</v>
      </c>
      <c r="B75" s="36" t="s">
        <v>66</v>
      </c>
      <c r="C75" s="37">
        <v>210000</v>
      </c>
      <c r="D75" s="25">
        <v>0</v>
      </c>
      <c r="E75" s="24">
        <v>210000</v>
      </c>
      <c r="F75" s="24">
        <v>21000</v>
      </c>
      <c r="G75" s="26">
        <v>189000</v>
      </c>
      <c r="H75" s="25">
        <v>2625</v>
      </c>
      <c r="I75" s="25">
        <v>0</v>
      </c>
      <c r="J75" s="25">
        <v>0</v>
      </c>
      <c r="K75" s="26">
        <v>186375</v>
      </c>
      <c r="L75" s="361"/>
      <c r="M75" s="361"/>
      <c r="N75" s="361"/>
      <c r="O75" s="361"/>
    </row>
    <row r="76" spans="1:15">
      <c r="A76" s="50">
        <v>36</v>
      </c>
      <c r="B76" s="47" t="s">
        <v>67</v>
      </c>
      <c r="C76" s="24">
        <v>300000</v>
      </c>
      <c r="D76" s="25">
        <v>0</v>
      </c>
      <c r="E76" s="24">
        <v>300000</v>
      </c>
      <c r="F76" s="24">
        <v>30000</v>
      </c>
      <c r="G76" s="26">
        <v>270000</v>
      </c>
      <c r="H76" s="25">
        <v>0</v>
      </c>
      <c r="I76" s="25">
        <v>0</v>
      </c>
      <c r="J76" s="25">
        <v>1470</v>
      </c>
      <c r="K76" s="26">
        <v>268530</v>
      </c>
      <c r="L76" s="361"/>
      <c r="M76" s="361"/>
      <c r="N76" s="361"/>
      <c r="O76" s="361"/>
    </row>
    <row r="77" spans="1:15" ht="15.75" thickBot="1">
      <c r="A77" s="11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1:15" ht="15.75" thickBot="1">
      <c r="A78" s="11"/>
      <c r="B78" s="42" t="s">
        <v>68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</row>
    <row r="79" spans="1:15">
      <c r="A79" s="35">
        <v>37</v>
      </c>
      <c r="B79" s="36" t="s">
        <v>69</v>
      </c>
      <c r="C79" s="24">
        <v>320000</v>
      </c>
      <c r="D79" s="25">
        <v>0</v>
      </c>
      <c r="E79" s="24">
        <v>320000</v>
      </c>
      <c r="F79" s="24">
        <v>32000</v>
      </c>
      <c r="G79" s="26">
        <v>288000</v>
      </c>
      <c r="H79" s="25">
        <v>0</v>
      </c>
      <c r="I79" s="25">
        <v>0</v>
      </c>
      <c r="J79" s="25">
        <v>0</v>
      </c>
      <c r="K79" s="26">
        <v>288000</v>
      </c>
      <c r="L79" s="361"/>
      <c r="M79" s="361"/>
      <c r="N79" s="361"/>
      <c r="O79" s="361"/>
    </row>
    <row r="80" spans="1:15">
      <c r="A80" s="35">
        <v>38</v>
      </c>
      <c r="B80" s="47" t="s">
        <v>70</v>
      </c>
      <c r="C80" s="24">
        <v>240000</v>
      </c>
      <c r="D80" s="25">
        <v>0</v>
      </c>
      <c r="E80" s="24">
        <v>240000</v>
      </c>
      <c r="F80" s="24">
        <v>24000</v>
      </c>
      <c r="G80" s="26">
        <v>216000</v>
      </c>
      <c r="H80" s="25">
        <v>0</v>
      </c>
      <c r="I80" s="25">
        <v>0</v>
      </c>
      <c r="J80" s="25">
        <v>0</v>
      </c>
      <c r="K80" s="26">
        <v>216000</v>
      </c>
      <c r="L80" s="361"/>
      <c r="M80" s="361"/>
      <c r="N80" s="361"/>
      <c r="O80" s="361"/>
    </row>
    <row r="81" spans="1:15">
      <c r="A81" s="35">
        <v>39</v>
      </c>
      <c r="B81" s="47" t="s">
        <v>71</v>
      </c>
      <c r="C81" s="24">
        <v>160000</v>
      </c>
      <c r="D81" s="25">
        <v>0</v>
      </c>
      <c r="E81" s="24">
        <v>160000</v>
      </c>
      <c r="F81" s="24">
        <v>16000</v>
      </c>
      <c r="G81" s="26">
        <v>144000</v>
      </c>
      <c r="H81" s="25">
        <v>0</v>
      </c>
      <c r="I81" s="25">
        <v>0</v>
      </c>
      <c r="J81" s="25">
        <v>0</v>
      </c>
      <c r="K81" s="26">
        <v>144000</v>
      </c>
      <c r="L81" s="361"/>
      <c r="M81" s="361"/>
      <c r="N81" s="361"/>
      <c r="O81" s="361"/>
    </row>
    <row r="82" spans="1:15" ht="15.75" thickBot="1">
      <c r="A82" s="11"/>
      <c r="B82" s="46"/>
      <c r="C82" s="40"/>
      <c r="D82" s="41"/>
      <c r="E82" s="40"/>
      <c r="F82" s="40"/>
      <c r="G82" s="41"/>
      <c r="H82" s="41"/>
      <c r="I82" s="41"/>
      <c r="J82" s="41"/>
      <c r="K82" s="41"/>
      <c r="L82" s="40"/>
      <c r="M82" s="40"/>
    </row>
    <row r="83" spans="1:15" ht="15.75" thickBot="1">
      <c r="A83" s="11"/>
      <c r="B83" s="19" t="s">
        <v>72</v>
      </c>
      <c r="C83" s="40"/>
      <c r="D83" s="41"/>
      <c r="E83" s="40"/>
      <c r="F83" s="40"/>
      <c r="G83" s="41"/>
      <c r="H83" s="41"/>
      <c r="I83" s="41"/>
      <c r="J83" s="41"/>
      <c r="K83" s="41"/>
      <c r="L83" s="40"/>
      <c r="M83" s="40"/>
    </row>
    <row r="84" spans="1:15">
      <c r="A84" s="35">
        <v>40</v>
      </c>
      <c r="B84" s="36" t="s">
        <v>73</v>
      </c>
      <c r="C84" s="37">
        <v>280000</v>
      </c>
      <c r="D84" s="25">
        <v>0</v>
      </c>
      <c r="E84" s="24">
        <v>280000</v>
      </c>
      <c r="F84" s="24">
        <v>28000</v>
      </c>
      <c r="G84" s="26">
        <v>252000</v>
      </c>
      <c r="H84" s="25">
        <v>0</v>
      </c>
      <c r="I84" s="25">
        <v>1000</v>
      </c>
      <c r="J84" s="25">
        <v>0</v>
      </c>
      <c r="K84" s="26">
        <v>251000</v>
      </c>
      <c r="L84" s="361"/>
      <c r="M84" s="361"/>
      <c r="N84" s="361"/>
      <c r="O84" s="361"/>
    </row>
    <row r="85" spans="1:15">
      <c r="A85" s="35">
        <v>41</v>
      </c>
      <c r="B85" s="47" t="s">
        <v>74</v>
      </c>
      <c r="C85" s="24">
        <v>215000</v>
      </c>
      <c r="D85" s="25">
        <v>0</v>
      </c>
      <c r="E85" s="24">
        <v>215000</v>
      </c>
      <c r="F85" s="24">
        <v>21500</v>
      </c>
      <c r="G85" s="26">
        <v>193500</v>
      </c>
      <c r="H85" s="25">
        <v>1791.6666666666667</v>
      </c>
      <c r="I85" s="25">
        <v>1000</v>
      </c>
      <c r="J85" s="25">
        <v>0</v>
      </c>
      <c r="K85" s="26">
        <v>190708.33333333334</v>
      </c>
      <c r="L85" s="361"/>
      <c r="M85" s="361"/>
      <c r="N85" s="361"/>
      <c r="O85" s="361"/>
    </row>
    <row r="86" spans="1:15">
      <c r="A86" s="35">
        <v>42</v>
      </c>
      <c r="B86" s="47" t="s">
        <v>75</v>
      </c>
      <c r="C86" s="72">
        <v>130000</v>
      </c>
      <c r="D86" s="25">
        <v>0</v>
      </c>
      <c r="E86" s="24">
        <v>130000</v>
      </c>
      <c r="F86" s="24">
        <v>13000</v>
      </c>
      <c r="G86" s="26">
        <v>117000</v>
      </c>
      <c r="H86" s="25">
        <v>0</v>
      </c>
      <c r="I86" s="25">
        <v>0</v>
      </c>
      <c r="J86" s="25">
        <v>0</v>
      </c>
      <c r="K86" s="26">
        <v>117000</v>
      </c>
      <c r="L86" s="361"/>
      <c r="M86" s="361"/>
      <c r="N86" s="361"/>
      <c r="O86" s="361"/>
    </row>
    <row r="87" spans="1:15" ht="15.75" thickBot="1">
      <c r="A87" s="73"/>
      <c r="D87" s="74"/>
    </row>
    <row r="88" spans="1:15" ht="15.75" thickBot="1">
      <c r="A88" s="73"/>
      <c r="B88" s="76" t="s">
        <v>76</v>
      </c>
      <c r="D88" s="74"/>
    </row>
    <row r="89" spans="1:15">
      <c r="A89" s="35">
        <v>43</v>
      </c>
      <c r="B89" s="36" t="s">
        <v>77</v>
      </c>
      <c r="C89" s="37">
        <v>220000</v>
      </c>
      <c r="D89" s="25">
        <v>0</v>
      </c>
      <c r="E89" s="24">
        <v>220000</v>
      </c>
      <c r="F89" s="24">
        <v>22000</v>
      </c>
      <c r="G89" s="26">
        <v>198000</v>
      </c>
      <c r="H89" s="25">
        <v>0</v>
      </c>
      <c r="I89" s="25">
        <v>0</v>
      </c>
      <c r="J89" s="25">
        <v>0</v>
      </c>
      <c r="K89" s="26">
        <v>198000</v>
      </c>
      <c r="L89" s="361"/>
      <c r="M89" s="361"/>
      <c r="N89" s="361"/>
      <c r="O89" s="361"/>
    </row>
    <row r="90" spans="1:15" ht="15.75" thickBot="1">
      <c r="A90" s="73"/>
      <c r="D90" s="74"/>
    </row>
    <row r="91" spans="1:15" ht="15.75" thickBot="1">
      <c r="A91" s="11"/>
      <c r="B91" s="42" t="s">
        <v>78</v>
      </c>
      <c r="C91" s="40"/>
      <c r="D91" s="41"/>
      <c r="E91" s="40"/>
      <c r="F91" s="40"/>
      <c r="G91" s="41"/>
      <c r="H91" s="41"/>
      <c r="I91" s="41"/>
      <c r="J91" s="41"/>
      <c r="K91" s="41"/>
      <c r="L91" s="40"/>
      <c r="M91" s="40"/>
    </row>
    <row r="92" spans="1:15">
      <c r="A92" s="44">
        <v>44</v>
      </c>
      <c r="B92" s="36" t="s">
        <v>79</v>
      </c>
      <c r="C92" s="24">
        <v>230000</v>
      </c>
      <c r="D92" s="25">
        <v>0</v>
      </c>
      <c r="E92" s="24">
        <v>230000</v>
      </c>
      <c r="F92" s="24">
        <v>23000</v>
      </c>
      <c r="G92" s="26">
        <v>207000</v>
      </c>
      <c r="H92" s="25">
        <v>3833.3333333333335</v>
      </c>
      <c r="I92" s="25">
        <v>1000</v>
      </c>
      <c r="J92" s="25">
        <v>0</v>
      </c>
      <c r="K92" s="26">
        <v>202166.66666666666</v>
      </c>
      <c r="L92" s="361"/>
      <c r="M92" s="361"/>
      <c r="N92" s="361"/>
      <c r="O92" s="361"/>
    </row>
    <row r="93" spans="1:15">
      <c r="A93" s="35">
        <v>45</v>
      </c>
      <c r="B93" s="54" t="s">
        <v>80</v>
      </c>
      <c r="C93" s="24">
        <v>215000</v>
      </c>
      <c r="D93" s="25">
        <v>0</v>
      </c>
      <c r="E93" s="24">
        <v>215000</v>
      </c>
      <c r="F93" s="24">
        <v>21500</v>
      </c>
      <c r="G93" s="26">
        <v>193500</v>
      </c>
      <c r="H93" s="25">
        <v>0</v>
      </c>
      <c r="I93" s="25">
        <v>0</v>
      </c>
      <c r="J93" s="25">
        <v>0</v>
      </c>
      <c r="K93" s="26">
        <v>193500</v>
      </c>
      <c r="L93" s="361"/>
      <c r="M93" s="361"/>
      <c r="N93" s="361"/>
      <c r="O93" s="361"/>
    </row>
    <row r="94" spans="1:15">
      <c r="A94" s="35">
        <v>46</v>
      </c>
      <c r="B94" s="54" t="s">
        <v>81</v>
      </c>
      <c r="C94" s="24">
        <v>100000</v>
      </c>
      <c r="D94" s="25">
        <v>0</v>
      </c>
      <c r="E94" s="24">
        <v>100000</v>
      </c>
      <c r="F94" s="24">
        <v>10000</v>
      </c>
      <c r="G94" s="26">
        <v>90000</v>
      </c>
      <c r="H94" s="25">
        <v>416.66666666666669</v>
      </c>
      <c r="I94" s="25">
        <v>0</v>
      </c>
      <c r="J94" s="25">
        <v>0</v>
      </c>
      <c r="K94" s="26">
        <v>89583.333333333328</v>
      </c>
      <c r="L94" s="361"/>
      <c r="M94" s="361"/>
      <c r="N94" s="361"/>
      <c r="O94" s="361"/>
    </row>
    <row r="95" spans="1:15" ht="15.75" thickBot="1">
      <c r="A95" s="11"/>
      <c r="B95" s="46"/>
      <c r="C95" s="78"/>
      <c r="D95" s="70"/>
      <c r="E95" s="69"/>
      <c r="F95" s="69"/>
      <c r="G95" s="70"/>
      <c r="H95" s="70"/>
      <c r="I95" s="70"/>
      <c r="J95" s="70"/>
      <c r="K95" s="70"/>
      <c r="L95" s="40"/>
      <c r="M95" s="40"/>
      <c r="N95" s="40"/>
      <c r="O95" s="40"/>
    </row>
    <row r="96" spans="1:15" ht="15.75" thickBot="1">
      <c r="B96" s="42" t="s">
        <v>82</v>
      </c>
      <c r="C96" s="62"/>
      <c r="D96" s="41"/>
      <c r="E96" s="60"/>
      <c r="F96" s="60"/>
      <c r="G96" s="61"/>
      <c r="H96" s="41"/>
      <c r="I96" s="41"/>
      <c r="J96" s="41"/>
      <c r="K96" s="41"/>
      <c r="L96" s="40"/>
      <c r="M96" s="40"/>
    </row>
    <row r="97" spans="1:15">
      <c r="A97" s="35">
        <v>47</v>
      </c>
      <c r="B97" s="36" t="s">
        <v>83</v>
      </c>
      <c r="C97" s="63">
        <v>300000</v>
      </c>
      <c r="D97" s="25">
        <v>0</v>
      </c>
      <c r="E97" s="24">
        <v>300000</v>
      </c>
      <c r="F97" s="24">
        <v>30000</v>
      </c>
      <c r="G97" s="25">
        <v>270000</v>
      </c>
      <c r="H97" s="25">
        <v>0</v>
      </c>
      <c r="I97" s="25">
        <v>1000</v>
      </c>
      <c r="J97" s="25">
        <v>0</v>
      </c>
      <c r="K97" s="25">
        <v>269000</v>
      </c>
      <c r="L97" s="361" t="s">
        <v>21</v>
      </c>
      <c r="M97" s="361"/>
      <c r="N97" s="361"/>
      <c r="O97" s="361"/>
    </row>
    <row r="98" spans="1:15" ht="15.75" thickBot="1">
      <c r="A98" s="35"/>
      <c r="B98" s="46"/>
      <c r="C98" s="40"/>
      <c r="D98" s="41"/>
      <c r="E98" s="40"/>
      <c r="F98" s="40"/>
      <c r="G98" s="41"/>
      <c r="H98" s="41"/>
      <c r="I98" s="41"/>
      <c r="J98" s="41"/>
      <c r="K98" s="41"/>
    </row>
    <row r="99" spans="1:15" ht="15.75" thickBot="1">
      <c r="A99" s="11"/>
      <c r="B99" s="42" t="s">
        <v>84</v>
      </c>
      <c r="C99" s="60"/>
      <c r="D99" s="41"/>
      <c r="E99" s="60"/>
      <c r="F99" s="60"/>
      <c r="G99" s="61"/>
      <c r="H99" s="41"/>
      <c r="I99" s="41"/>
      <c r="J99" s="41"/>
      <c r="K99" s="41"/>
      <c r="L99" s="40"/>
      <c r="M99" s="40"/>
    </row>
    <row r="100" spans="1:15">
      <c r="A100" s="79">
        <v>48</v>
      </c>
      <c r="B100" s="36" t="s">
        <v>85</v>
      </c>
      <c r="C100" s="63">
        <v>740000</v>
      </c>
      <c r="D100" s="25">
        <v>0</v>
      </c>
      <c r="E100" s="24">
        <v>740000</v>
      </c>
      <c r="F100" s="24">
        <v>74000</v>
      </c>
      <c r="G100" s="26">
        <v>666000</v>
      </c>
      <c r="H100" s="25">
        <v>3083.3333333333335</v>
      </c>
      <c r="I100" s="25">
        <v>1000</v>
      </c>
      <c r="J100" s="25">
        <v>70</v>
      </c>
      <c r="K100" s="26">
        <v>661846.66666666663</v>
      </c>
      <c r="L100" s="361"/>
      <c r="M100" s="361"/>
      <c r="N100" s="361"/>
      <c r="O100" s="361"/>
    </row>
    <row r="101" spans="1:15" ht="15.75" thickBot="1">
      <c r="B101" s="46"/>
      <c r="C101" s="39"/>
      <c r="D101" s="70"/>
      <c r="E101" s="69"/>
      <c r="F101" s="69"/>
      <c r="G101" s="70"/>
      <c r="H101" s="70"/>
      <c r="I101" s="70"/>
      <c r="J101" s="70"/>
      <c r="K101" s="70"/>
    </row>
    <row r="102" spans="1:15" ht="15.75" thickBot="1">
      <c r="A102" s="80"/>
      <c r="B102" s="56" t="s">
        <v>34</v>
      </c>
      <c r="C102" s="57">
        <v>3660000</v>
      </c>
      <c r="D102" s="57">
        <v>0</v>
      </c>
      <c r="E102" s="57">
        <v>3660000</v>
      </c>
      <c r="F102" s="57">
        <v>366000</v>
      </c>
      <c r="G102" s="58">
        <v>3294000</v>
      </c>
      <c r="H102" s="57">
        <v>11750</v>
      </c>
      <c r="I102" s="57">
        <v>5000</v>
      </c>
      <c r="J102" s="57">
        <v>1540</v>
      </c>
      <c r="K102" s="58">
        <v>3275710</v>
      </c>
      <c r="L102" s="40"/>
      <c r="M102" s="40"/>
      <c r="N102" s="40"/>
      <c r="O102" s="40"/>
    </row>
    <row r="103" spans="1:15" ht="15.75" thickBot="1">
      <c r="A103" s="80"/>
      <c r="B103" s="46"/>
      <c r="C103" s="39"/>
      <c r="D103" s="70"/>
      <c r="E103" s="69"/>
      <c r="F103" s="69"/>
      <c r="G103" s="70"/>
      <c r="H103" s="70"/>
      <c r="I103" s="70"/>
      <c r="J103" s="70"/>
      <c r="K103" s="70"/>
      <c r="L103" s="40"/>
      <c r="M103" s="40"/>
      <c r="N103" s="40"/>
      <c r="O103" s="40"/>
    </row>
    <row r="104" spans="1:15" ht="15.75" thickBot="1">
      <c r="A104" s="80"/>
      <c r="B104" s="42" t="s">
        <v>86</v>
      </c>
      <c r="C104" s="39"/>
      <c r="D104" s="41"/>
      <c r="E104" s="40"/>
      <c r="F104" s="40"/>
      <c r="G104" s="41"/>
      <c r="H104" s="41"/>
      <c r="I104" s="41"/>
      <c r="J104" s="41"/>
      <c r="K104" s="41"/>
      <c r="L104" s="40"/>
      <c r="M104" s="40"/>
    </row>
    <row r="105" spans="1:15">
      <c r="A105" s="79">
        <v>49</v>
      </c>
      <c r="B105" s="36" t="s">
        <v>87</v>
      </c>
      <c r="C105" s="24">
        <v>135000</v>
      </c>
      <c r="D105" s="25">
        <v>0</v>
      </c>
      <c r="E105" s="24">
        <v>135000</v>
      </c>
      <c r="F105" s="24">
        <v>13500</v>
      </c>
      <c r="G105" s="26">
        <v>121500</v>
      </c>
      <c r="H105" s="25">
        <v>0</v>
      </c>
      <c r="I105" s="25">
        <v>0</v>
      </c>
      <c r="J105" s="25">
        <v>0</v>
      </c>
      <c r="K105" s="26">
        <v>121500</v>
      </c>
      <c r="L105" s="368"/>
      <c r="M105" s="368"/>
      <c r="N105" s="368"/>
      <c r="O105" s="368"/>
    </row>
    <row r="106" spans="1:15">
      <c r="A106" s="79">
        <v>50</v>
      </c>
      <c r="B106" s="47" t="s">
        <v>88</v>
      </c>
      <c r="C106" s="24">
        <v>350000</v>
      </c>
      <c r="D106" s="25">
        <v>0</v>
      </c>
      <c r="E106" s="24">
        <v>350000</v>
      </c>
      <c r="F106" s="24">
        <v>35000</v>
      </c>
      <c r="G106" s="26">
        <v>315000</v>
      </c>
      <c r="H106" s="25">
        <v>0</v>
      </c>
      <c r="I106" s="25">
        <v>0</v>
      </c>
      <c r="J106" s="25">
        <v>0</v>
      </c>
      <c r="K106" s="26">
        <v>315000</v>
      </c>
      <c r="L106" s="361"/>
      <c r="M106" s="361"/>
      <c r="N106" s="361"/>
      <c r="O106" s="361"/>
    </row>
    <row r="107" spans="1:15">
      <c r="A107" s="79">
        <v>51</v>
      </c>
      <c r="B107" s="47" t="s">
        <v>89</v>
      </c>
      <c r="C107" s="24">
        <v>210000</v>
      </c>
      <c r="D107" s="25">
        <v>0</v>
      </c>
      <c r="E107" s="24">
        <v>210000</v>
      </c>
      <c r="F107" s="24">
        <v>21000</v>
      </c>
      <c r="G107" s="26">
        <v>189000</v>
      </c>
      <c r="H107" s="25">
        <v>0</v>
      </c>
      <c r="I107" s="25">
        <v>0</v>
      </c>
      <c r="J107" s="25">
        <v>0</v>
      </c>
      <c r="K107" s="26">
        <v>189000</v>
      </c>
      <c r="L107" s="361"/>
      <c r="M107" s="361"/>
      <c r="N107" s="361"/>
      <c r="O107" s="361"/>
    </row>
    <row r="108" spans="1:15">
      <c r="A108" s="79">
        <v>52</v>
      </c>
      <c r="B108" s="47" t="s">
        <v>90</v>
      </c>
      <c r="C108" s="24">
        <v>222000</v>
      </c>
      <c r="D108" s="25">
        <v>0</v>
      </c>
      <c r="E108" s="24">
        <v>222000</v>
      </c>
      <c r="F108" s="24">
        <v>22200</v>
      </c>
      <c r="G108" s="26">
        <v>199800</v>
      </c>
      <c r="H108" s="25">
        <v>0</v>
      </c>
      <c r="I108" s="25">
        <v>0</v>
      </c>
      <c r="J108" s="25">
        <v>0</v>
      </c>
      <c r="K108" s="26">
        <v>199800</v>
      </c>
      <c r="L108" s="361"/>
      <c r="M108" s="361"/>
      <c r="N108" s="361"/>
      <c r="O108" s="361"/>
    </row>
    <row r="109" spans="1:15" ht="15.75" thickBot="1">
      <c r="A109" s="80"/>
      <c r="B109" s="46"/>
      <c r="C109" s="40"/>
      <c r="D109" s="41"/>
      <c r="E109" s="40"/>
      <c r="F109" s="40"/>
      <c r="G109" s="41"/>
      <c r="H109" s="41"/>
      <c r="I109" s="41"/>
      <c r="J109" s="41"/>
      <c r="K109" s="41"/>
      <c r="L109" s="40"/>
      <c r="M109" s="40"/>
    </row>
    <row r="110" spans="1:15" ht="15.75" thickBot="1">
      <c r="A110" s="49"/>
      <c r="B110" s="19" t="s">
        <v>91</v>
      </c>
      <c r="C110" s="60"/>
      <c r="D110" s="41"/>
      <c r="E110" s="60"/>
      <c r="F110" s="60"/>
      <c r="G110" s="61"/>
      <c r="H110" s="41"/>
      <c r="I110" s="41"/>
      <c r="J110" s="41"/>
      <c r="K110" s="41"/>
      <c r="L110" s="40"/>
      <c r="M110" s="40"/>
    </row>
    <row r="111" spans="1:15">
      <c r="A111" s="35">
        <v>53</v>
      </c>
      <c r="B111" s="36" t="s">
        <v>92</v>
      </c>
      <c r="C111" s="24">
        <v>215000</v>
      </c>
      <c r="D111" s="25">
        <v>136166.66666666669</v>
      </c>
      <c r="E111" s="24">
        <v>78833.333333333314</v>
      </c>
      <c r="F111" s="24">
        <v>7883.3333333333321</v>
      </c>
      <c r="G111" s="26">
        <v>70949.999999999985</v>
      </c>
      <c r="H111" s="25">
        <v>0</v>
      </c>
      <c r="I111" s="25">
        <v>1000</v>
      </c>
      <c r="J111" s="25">
        <v>0</v>
      </c>
      <c r="K111" s="26">
        <v>69949.999999999985</v>
      </c>
      <c r="L111" s="361"/>
      <c r="M111" s="361"/>
      <c r="N111" s="361"/>
      <c r="O111" s="361"/>
    </row>
    <row r="112" spans="1:15" ht="15.75" thickBot="1">
      <c r="A112" s="11"/>
      <c r="B112" s="46"/>
      <c r="C112" s="40"/>
      <c r="D112" s="41"/>
      <c r="E112" s="40"/>
      <c r="F112" s="40"/>
      <c r="G112" s="41"/>
      <c r="H112" s="41"/>
      <c r="I112" s="41"/>
      <c r="J112" s="41"/>
      <c r="K112" s="41"/>
      <c r="L112" s="40"/>
      <c r="M112" s="40"/>
    </row>
    <row r="113" spans="1:15" ht="15.75" thickBot="1">
      <c r="A113" s="49"/>
      <c r="B113" s="19" t="s">
        <v>93</v>
      </c>
      <c r="C113" s="60"/>
      <c r="D113" s="41"/>
      <c r="E113" s="60"/>
      <c r="F113" s="60"/>
      <c r="G113" s="61"/>
      <c r="H113" s="41"/>
      <c r="I113" s="41"/>
      <c r="J113" s="41"/>
      <c r="K113" s="41"/>
      <c r="L113" s="40"/>
      <c r="M113" s="40"/>
    </row>
    <row r="114" spans="1:15">
      <c r="A114" s="35">
        <v>54</v>
      </c>
      <c r="B114" s="36" t="s">
        <v>94</v>
      </c>
      <c r="C114" s="24">
        <v>215000</v>
      </c>
      <c r="D114" s="25">
        <v>0</v>
      </c>
      <c r="E114" s="24">
        <v>215000</v>
      </c>
      <c r="F114" s="24">
        <v>21500</v>
      </c>
      <c r="G114" s="26">
        <v>193500</v>
      </c>
      <c r="H114" s="25">
        <v>895.83333333333337</v>
      </c>
      <c r="I114" s="25">
        <v>0</v>
      </c>
      <c r="J114" s="25">
        <v>0</v>
      </c>
      <c r="K114" s="26">
        <v>192604.16666666666</v>
      </c>
      <c r="L114" s="361"/>
      <c r="M114" s="361"/>
      <c r="N114" s="361"/>
      <c r="O114" s="361"/>
    </row>
    <row r="115" spans="1:15" ht="15.75" thickBot="1">
      <c r="A115" s="11"/>
      <c r="B115" s="46"/>
      <c r="C115" s="40"/>
      <c r="D115" s="41"/>
      <c r="E115" s="40"/>
      <c r="F115" s="40"/>
      <c r="G115" s="41"/>
      <c r="H115" s="41"/>
      <c r="I115" s="41"/>
      <c r="J115" s="41"/>
      <c r="K115" s="41"/>
      <c r="L115" s="40"/>
      <c r="M115" s="40"/>
    </row>
    <row r="116" spans="1:15" ht="15.75" thickBot="1">
      <c r="A116" s="11"/>
      <c r="B116" s="19" t="s">
        <v>95</v>
      </c>
      <c r="C116" s="34"/>
      <c r="D116" s="32"/>
      <c r="E116" s="34"/>
      <c r="F116" s="34"/>
      <c r="G116" s="32"/>
      <c r="H116" s="32"/>
      <c r="I116" s="32"/>
      <c r="J116" s="32"/>
      <c r="K116" s="32"/>
      <c r="L116" s="34"/>
      <c r="M116" s="34"/>
    </row>
    <row r="117" spans="1:15">
      <c r="A117" s="35">
        <v>55</v>
      </c>
      <c r="B117" s="36" t="s">
        <v>96</v>
      </c>
      <c r="C117" s="24">
        <v>215000</v>
      </c>
      <c r="D117" s="25">
        <v>0</v>
      </c>
      <c r="E117" s="24">
        <v>215000</v>
      </c>
      <c r="F117" s="24">
        <v>21500</v>
      </c>
      <c r="G117" s="26">
        <v>193500</v>
      </c>
      <c r="H117" s="25">
        <v>1791.6666666666667</v>
      </c>
      <c r="I117" s="25">
        <v>1000</v>
      </c>
      <c r="J117" s="25">
        <v>0</v>
      </c>
      <c r="K117" s="26">
        <v>190708.33333333334</v>
      </c>
      <c r="L117" s="361"/>
      <c r="M117" s="361"/>
      <c r="N117" s="361"/>
      <c r="O117" s="361"/>
    </row>
    <row r="118" spans="1:15">
      <c r="A118" s="35">
        <v>56</v>
      </c>
      <c r="B118" s="47" t="s">
        <v>97</v>
      </c>
      <c r="C118" s="24">
        <v>277000</v>
      </c>
      <c r="D118" s="25">
        <v>0</v>
      </c>
      <c r="E118" s="24">
        <v>277000</v>
      </c>
      <c r="F118" s="24">
        <v>27700</v>
      </c>
      <c r="G118" s="26">
        <v>249300</v>
      </c>
      <c r="H118" s="25">
        <v>2308.3333333333335</v>
      </c>
      <c r="I118" s="25">
        <v>0</v>
      </c>
      <c r="J118" s="25">
        <v>0</v>
      </c>
      <c r="K118" s="26">
        <v>246991.66666666666</v>
      </c>
      <c r="L118" s="361"/>
      <c r="M118" s="361"/>
      <c r="N118" s="361"/>
      <c r="O118" s="361"/>
    </row>
    <row r="119" spans="1:15" ht="15.75" thickBot="1">
      <c r="A119" s="11"/>
      <c r="B119" s="83"/>
      <c r="C119" s="84"/>
      <c r="D119" s="84"/>
      <c r="E119" s="84"/>
      <c r="F119" s="84"/>
      <c r="G119" s="84"/>
      <c r="H119" s="84"/>
      <c r="I119" s="84"/>
      <c r="J119" s="84"/>
      <c r="K119" s="84"/>
      <c r="L119" s="84"/>
      <c r="M119" s="84"/>
    </row>
    <row r="120" spans="1:15" ht="15.75" thickBot="1">
      <c r="A120" s="11"/>
      <c r="B120" s="19" t="s">
        <v>98</v>
      </c>
      <c r="C120" s="40"/>
      <c r="D120" s="41"/>
      <c r="E120" s="40"/>
      <c r="F120" s="40"/>
      <c r="G120" s="41"/>
      <c r="H120" s="41"/>
      <c r="I120" s="41"/>
      <c r="J120" s="41"/>
      <c r="K120" s="41"/>
      <c r="L120" s="40"/>
      <c r="M120" s="40"/>
    </row>
    <row r="121" spans="1:15">
      <c r="A121" s="35">
        <v>57</v>
      </c>
      <c r="B121" s="85" t="s">
        <v>99</v>
      </c>
      <c r="C121" s="24">
        <v>375000</v>
      </c>
      <c r="D121" s="25">
        <v>0</v>
      </c>
      <c r="E121" s="24">
        <v>375000</v>
      </c>
      <c r="F121" s="24">
        <v>37500</v>
      </c>
      <c r="G121" s="26">
        <v>337500</v>
      </c>
      <c r="H121" s="25">
        <v>0</v>
      </c>
      <c r="I121" s="25">
        <v>1000</v>
      </c>
      <c r="J121" s="25">
        <v>0</v>
      </c>
      <c r="K121" s="26">
        <v>336500</v>
      </c>
      <c r="L121" s="361"/>
      <c r="M121" s="361"/>
      <c r="N121" s="361"/>
      <c r="O121" s="361"/>
    </row>
    <row r="122" spans="1:15">
      <c r="A122" s="86">
        <v>58</v>
      </c>
      <c r="B122" s="87" t="s">
        <v>100</v>
      </c>
      <c r="C122" s="88">
        <v>700000</v>
      </c>
      <c r="D122" s="26">
        <v>700000</v>
      </c>
      <c r="E122" s="88">
        <v>0</v>
      </c>
      <c r="F122" s="88">
        <v>0</v>
      </c>
      <c r="G122" s="25">
        <v>0</v>
      </c>
      <c r="H122" s="26">
        <v>0</v>
      </c>
      <c r="I122" s="26">
        <v>0</v>
      </c>
      <c r="J122" s="26">
        <v>0</v>
      </c>
      <c r="K122" s="25">
        <v>0</v>
      </c>
      <c r="L122" s="367" t="s">
        <v>101</v>
      </c>
      <c r="M122" s="367"/>
      <c r="N122" s="367"/>
      <c r="O122" s="367"/>
    </row>
    <row r="123" spans="1:15">
      <c r="A123" s="50">
        <v>59</v>
      </c>
      <c r="B123" s="89" t="s">
        <v>102</v>
      </c>
      <c r="C123" s="24">
        <v>700000</v>
      </c>
      <c r="D123" s="25">
        <v>0</v>
      </c>
      <c r="E123" s="24">
        <v>700000</v>
      </c>
      <c r="F123" s="24">
        <v>70000</v>
      </c>
      <c r="G123" s="26">
        <v>630000</v>
      </c>
      <c r="H123" s="25">
        <v>11666.666666666666</v>
      </c>
      <c r="I123" s="25">
        <v>0</v>
      </c>
      <c r="J123" s="25">
        <v>0</v>
      </c>
      <c r="K123" s="26">
        <v>618333.33333333337</v>
      </c>
      <c r="L123" s="361"/>
      <c r="M123" s="361"/>
      <c r="N123" s="361"/>
      <c r="O123" s="361"/>
    </row>
    <row r="124" spans="1:15">
      <c r="A124" s="35">
        <v>60</v>
      </c>
      <c r="B124" s="90" t="s">
        <v>103</v>
      </c>
      <c r="C124" s="24">
        <v>555556</v>
      </c>
      <c r="D124" s="25">
        <v>0</v>
      </c>
      <c r="E124" s="24">
        <v>555556</v>
      </c>
      <c r="F124" s="24">
        <v>55555.600000000006</v>
      </c>
      <c r="G124" s="26">
        <v>500000.4</v>
      </c>
      <c r="H124" s="25">
        <v>0</v>
      </c>
      <c r="I124" s="25">
        <v>0</v>
      </c>
      <c r="J124" s="25">
        <v>0</v>
      </c>
      <c r="K124" s="26">
        <v>500000.4</v>
      </c>
      <c r="L124" s="361"/>
      <c r="M124" s="361"/>
      <c r="N124" s="361"/>
      <c r="O124" s="361"/>
    </row>
    <row r="125" spans="1:15">
      <c r="A125" s="50">
        <v>61</v>
      </c>
      <c r="B125" s="90" t="s">
        <v>104</v>
      </c>
      <c r="C125" s="24">
        <v>250000</v>
      </c>
      <c r="D125" s="25">
        <v>0</v>
      </c>
      <c r="E125" s="24">
        <v>250000</v>
      </c>
      <c r="F125" s="24">
        <v>25000</v>
      </c>
      <c r="G125" s="26">
        <v>225000</v>
      </c>
      <c r="H125" s="25">
        <v>3125</v>
      </c>
      <c r="I125" s="25">
        <v>0</v>
      </c>
      <c r="J125" s="25">
        <v>0</v>
      </c>
      <c r="K125" s="26">
        <v>221875</v>
      </c>
      <c r="L125" s="361"/>
      <c r="M125" s="361"/>
      <c r="N125" s="361"/>
      <c r="O125" s="361"/>
    </row>
    <row r="126" spans="1:15" ht="15.75" thickBot="1">
      <c r="A126" s="11"/>
      <c r="B126" s="83"/>
      <c r="C126" s="82"/>
      <c r="D126" s="32"/>
      <c r="E126" s="34"/>
      <c r="F126" s="34"/>
      <c r="G126" s="32"/>
      <c r="H126" s="32"/>
      <c r="I126" s="32"/>
      <c r="J126" s="32"/>
      <c r="K126" s="32"/>
      <c r="L126" s="34"/>
      <c r="M126" s="34"/>
    </row>
    <row r="127" spans="1:15" ht="15.75" thickBot="1">
      <c r="A127" s="11"/>
      <c r="B127" s="19" t="s">
        <v>105</v>
      </c>
      <c r="C127" s="82"/>
      <c r="D127" s="32"/>
      <c r="E127" s="34"/>
      <c r="F127" s="34"/>
      <c r="G127" s="32"/>
      <c r="H127" s="32"/>
      <c r="I127" s="32"/>
      <c r="J127" s="32"/>
      <c r="K127" s="32"/>
      <c r="L127" s="34"/>
      <c r="M127" s="34"/>
    </row>
    <row r="128" spans="1:15">
      <c r="A128" s="50">
        <v>62</v>
      </c>
      <c r="B128" s="91" t="s">
        <v>106</v>
      </c>
      <c r="C128" s="37">
        <v>360000</v>
      </c>
      <c r="D128" s="25">
        <v>0</v>
      </c>
      <c r="E128" s="24">
        <v>360000</v>
      </c>
      <c r="F128" s="24">
        <v>36000</v>
      </c>
      <c r="G128" s="26">
        <v>324000</v>
      </c>
      <c r="H128" s="25">
        <v>3000</v>
      </c>
      <c r="I128" s="25">
        <v>1000</v>
      </c>
      <c r="J128" s="25">
        <v>0</v>
      </c>
      <c r="K128" s="26">
        <v>320000</v>
      </c>
      <c r="L128" s="361"/>
      <c r="M128" s="361"/>
      <c r="N128" s="361"/>
      <c r="O128" s="361"/>
    </row>
    <row r="129" spans="1:15" ht="15.75" thickBot="1">
      <c r="A129" s="92"/>
      <c r="B129" s="83"/>
      <c r="C129" s="69"/>
      <c r="D129" s="70"/>
      <c r="E129" s="69"/>
      <c r="F129" s="69"/>
      <c r="G129" s="70"/>
      <c r="H129" s="70"/>
      <c r="I129" s="70"/>
      <c r="J129" s="70"/>
      <c r="K129" s="70"/>
      <c r="L129" s="40"/>
      <c r="M129" s="40"/>
      <c r="N129" s="40"/>
      <c r="O129" s="40"/>
    </row>
    <row r="130" spans="1:15" ht="15.75" thickBot="1">
      <c r="A130" s="11"/>
      <c r="B130" s="19" t="s">
        <v>107</v>
      </c>
      <c r="C130" s="34"/>
      <c r="D130" s="32"/>
      <c r="E130" s="34"/>
      <c r="F130" s="34"/>
      <c r="G130" s="32"/>
      <c r="H130" s="32"/>
      <c r="I130" s="32"/>
      <c r="J130" s="32"/>
      <c r="K130" s="32"/>
      <c r="L130" s="34"/>
      <c r="M130" s="34"/>
    </row>
    <row r="131" spans="1:15">
      <c r="A131" s="50">
        <v>63</v>
      </c>
      <c r="B131" s="91" t="s">
        <v>108</v>
      </c>
      <c r="C131" s="24">
        <v>210000</v>
      </c>
      <c r="D131" s="25">
        <v>0</v>
      </c>
      <c r="E131" s="24">
        <v>210000</v>
      </c>
      <c r="F131" s="24">
        <v>21000</v>
      </c>
      <c r="G131" s="26">
        <v>189000</v>
      </c>
      <c r="H131" s="25">
        <v>0</v>
      </c>
      <c r="I131" s="25">
        <v>0</v>
      </c>
      <c r="J131" s="25">
        <v>0</v>
      </c>
      <c r="K131" s="26">
        <v>189000</v>
      </c>
      <c r="L131" s="361"/>
      <c r="M131" s="361"/>
      <c r="N131" s="361"/>
      <c r="O131" s="361"/>
    </row>
    <row r="132" spans="1:15" ht="15.75" thickBot="1">
      <c r="A132" s="92"/>
      <c r="B132" s="83"/>
      <c r="C132" s="40"/>
      <c r="D132" s="41"/>
      <c r="E132" s="40"/>
      <c r="F132" s="40"/>
      <c r="G132" s="41"/>
      <c r="H132" s="41"/>
      <c r="I132" s="41"/>
      <c r="J132" s="41"/>
      <c r="K132" s="41"/>
      <c r="L132" s="40"/>
      <c r="M132" s="40"/>
      <c r="N132" s="51"/>
      <c r="O132" s="51"/>
    </row>
    <row r="133" spans="1:15" ht="15.75" thickBot="1">
      <c r="A133" s="92"/>
      <c r="B133" s="19" t="s">
        <v>109</v>
      </c>
      <c r="C133" s="40"/>
      <c r="D133" s="41"/>
      <c r="E133" s="40"/>
      <c r="F133" s="40"/>
      <c r="G133" s="41"/>
      <c r="H133" s="41"/>
      <c r="I133" s="41"/>
      <c r="J133" s="41"/>
      <c r="K133" s="41"/>
      <c r="L133" s="40"/>
      <c r="M133" s="40"/>
      <c r="N133" s="51"/>
      <c r="O133" s="51"/>
    </row>
    <row r="134" spans="1:15">
      <c r="A134" s="50">
        <v>64</v>
      </c>
      <c r="B134" s="91" t="s">
        <v>110</v>
      </c>
      <c r="C134" s="24">
        <v>100000</v>
      </c>
      <c r="D134" s="25">
        <v>0</v>
      </c>
      <c r="E134" s="24">
        <v>100000</v>
      </c>
      <c r="F134" s="24">
        <v>10000</v>
      </c>
      <c r="G134" s="26">
        <v>90000</v>
      </c>
      <c r="H134" s="25">
        <v>0</v>
      </c>
      <c r="I134" s="25">
        <v>0</v>
      </c>
      <c r="J134" s="25">
        <v>0</v>
      </c>
      <c r="K134" s="26">
        <v>90000</v>
      </c>
      <c r="L134" s="361"/>
      <c r="M134" s="361"/>
      <c r="N134" s="361"/>
      <c r="O134" s="361"/>
    </row>
    <row r="135" spans="1:15" ht="15.75" thickBot="1">
      <c r="A135" s="92"/>
      <c r="B135" s="83"/>
      <c r="C135" s="59"/>
      <c r="D135" s="41"/>
      <c r="E135" s="40"/>
      <c r="F135" s="40"/>
      <c r="G135" s="41"/>
      <c r="H135" s="41"/>
      <c r="I135" s="41"/>
      <c r="J135" s="41"/>
      <c r="K135" s="41"/>
      <c r="L135" s="40"/>
      <c r="M135" s="40"/>
      <c r="N135" s="51"/>
      <c r="O135" s="51"/>
    </row>
    <row r="136" spans="1:15" ht="15.75" thickBot="1">
      <c r="A136" s="92"/>
      <c r="B136" s="56" t="s">
        <v>34</v>
      </c>
      <c r="C136" s="57">
        <v>5089556</v>
      </c>
      <c r="D136" s="57">
        <v>836166.66666666674</v>
      </c>
      <c r="E136" s="57">
        <v>4253389.333333333</v>
      </c>
      <c r="F136" s="57">
        <v>425338.93333333335</v>
      </c>
      <c r="G136" s="58">
        <v>3828050.4</v>
      </c>
      <c r="H136" s="57">
        <v>22787.5</v>
      </c>
      <c r="I136" s="57">
        <v>4000</v>
      </c>
      <c r="J136" s="57">
        <v>0</v>
      </c>
      <c r="K136" s="58">
        <v>3801262.9</v>
      </c>
      <c r="L136" s="40"/>
      <c r="M136" s="40"/>
      <c r="N136" s="51"/>
      <c r="O136" s="51"/>
    </row>
    <row r="137" spans="1:15" ht="15.75" thickBot="1">
      <c r="A137" s="92"/>
      <c r="B137" s="83"/>
      <c r="C137" s="59"/>
      <c r="D137" s="41"/>
      <c r="E137" s="40"/>
      <c r="F137" s="40"/>
      <c r="G137" s="41"/>
      <c r="H137" s="41"/>
      <c r="I137" s="41"/>
      <c r="J137" s="41"/>
      <c r="K137" s="41"/>
      <c r="L137" s="40"/>
      <c r="M137" s="40"/>
      <c r="N137" s="51"/>
      <c r="O137" s="51"/>
    </row>
    <row r="138" spans="1:15" ht="15.75" thickBot="1">
      <c r="A138" s="11"/>
      <c r="B138" s="93" t="s">
        <v>111</v>
      </c>
      <c r="C138" s="82"/>
      <c r="D138" s="32"/>
      <c r="E138" s="33"/>
      <c r="F138" s="34"/>
      <c r="G138" s="32"/>
      <c r="H138" s="32"/>
      <c r="I138" s="32"/>
      <c r="J138" s="32"/>
      <c r="K138" s="32"/>
      <c r="L138" s="34"/>
      <c r="M138" s="34"/>
    </row>
    <row r="139" spans="1:15">
      <c r="A139" s="50">
        <v>65</v>
      </c>
      <c r="B139" s="91" t="s">
        <v>112</v>
      </c>
      <c r="C139" s="24">
        <v>52500</v>
      </c>
      <c r="D139" s="25">
        <v>0</v>
      </c>
      <c r="E139" s="24">
        <v>52500</v>
      </c>
      <c r="F139" s="24">
        <v>5250</v>
      </c>
      <c r="G139" s="26">
        <v>47250</v>
      </c>
      <c r="H139" s="25">
        <v>0</v>
      </c>
      <c r="I139" s="25">
        <v>0</v>
      </c>
      <c r="J139" s="25">
        <v>0</v>
      </c>
      <c r="K139" s="26">
        <v>47250</v>
      </c>
      <c r="L139" s="361"/>
      <c r="M139" s="361"/>
      <c r="N139" s="361"/>
      <c r="O139" s="361"/>
    </row>
    <row r="140" spans="1:15" ht="15.75" thickBot="1">
      <c r="A140" s="92"/>
      <c r="B140" s="83"/>
      <c r="C140" s="59"/>
      <c r="D140" s="41"/>
      <c r="E140" s="40"/>
      <c r="F140" s="40"/>
      <c r="G140" s="41"/>
      <c r="H140" s="41"/>
      <c r="I140" s="41"/>
      <c r="J140" s="41"/>
      <c r="K140" s="41"/>
      <c r="L140" s="40"/>
      <c r="M140" s="40"/>
      <c r="N140" s="51"/>
      <c r="O140" s="51"/>
    </row>
    <row r="141" spans="1:15" ht="15.75" thickBot="1">
      <c r="A141" s="11"/>
      <c r="B141" s="94" t="s">
        <v>113</v>
      </c>
      <c r="C141" s="95"/>
      <c r="D141" s="96"/>
      <c r="E141" s="96"/>
      <c r="F141" s="96"/>
      <c r="G141" s="96"/>
      <c r="H141" s="96"/>
      <c r="I141" s="96"/>
      <c r="J141" s="96"/>
      <c r="K141" s="96"/>
      <c r="L141" s="96"/>
      <c r="M141" s="96"/>
    </row>
    <row r="142" spans="1:15">
      <c r="A142" s="50">
        <v>66</v>
      </c>
      <c r="B142" s="91" t="s">
        <v>114</v>
      </c>
      <c r="C142" s="97">
        <v>350000</v>
      </c>
      <c r="D142" s="25">
        <v>0</v>
      </c>
      <c r="E142" s="24">
        <v>350000</v>
      </c>
      <c r="F142" s="24">
        <v>35000</v>
      </c>
      <c r="G142" s="25">
        <v>315000</v>
      </c>
      <c r="H142" s="25">
        <v>0</v>
      </c>
      <c r="I142" s="25">
        <v>0</v>
      </c>
      <c r="J142" s="25">
        <v>0</v>
      </c>
      <c r="K142" s="25">
        <v>315000</v>
      </c>
      <c r="L142" s="361" t="s">
        <v>21</v>
      </c>
      <c r="M142" s="361"/>
      <c r="N142" s="361"/>
      <c r="O142" s="361"/>
    </row>
    <row r="143" spans="1:15">
      <c r="A143" s="11"/>
      <c r="B143" s="83"/>
      <c r="C143" s="82"/>
      <c r="D143" s="32"/>
      <c r="E143" s="34"/>
      <c r="F143" s="34"/>
      <c r="G143" s="32"/>
      <c r="H143" s="32"/>
      <c r="I143" s="32"/>
      <c r="J143" s="32"/>
      <c r="K143" s="32"/>
      <c r="L143" s="34"/>
      <c r="M143" s="34"/>
    </row>
    <row r="144" spans="1:15" ht="15.75" thickBot="1">
      <c r="A144" s="92"/>
      <c r="B144" s="83"/>
      <c r="C144" s="59"/>
      <c r="D144" s="41"/>
      <c r="E144" s="98"/>
      <c r="F144" s="98"/>
      <c r="G144" s="41"/>
      <c r="H144" s="41"/>
      <c r="I144" s="41"/>
      <c r="J144" s="41"/>
      <c r="K144" s="41"/>
      <c r="L144" s="40"/>
      <c r="M144" s="40"/>
      <c r="N144" s="51"/>
      <c r="O144" s="51"/>
    </row>
    <row r="145" spans="1:15" ht="15.75" thickBot="1">
      <c r="A145" s="92"/>
      <c r="B145" s="19" t="s">
        <v>115</v>
      </c>
      <c r="C145" s="59"/>
      <c r="D145" s="41"/>
      <c r="E145" s="98"/>
      <c r="F145" s="98"/>
      <c r="G145" s="41"/>
      <c r="H145" s="41"/>
      <c r="I145" s="41"/>
      <c r="J145" s="41"/>
      <c r="K145" s="41"/>
      <c r="L145" s="40"/>
      <c r="M145" s="40"/>
      <c r="N145" s="51"/>
      <c r="O145" s="51"/>
    </row>
    <row r="146" spans="1:15">
      <c r="A146" s="35">
        <v>67</v>
      </c>
      <c r="B146" s="36" t="s">
        <v>116</v>
      </c>
      <c r="C146" s="24">
        <v>105000</v>
      </c>
      <c r="D146" s="25">
        <v>0</v>
      </c>
      <c r="E146" s="24">
        <v>105000</v>
      </c>
      <c r="F146" s="24">
        <v>10500</v>
      </c>
      <c r="G146" s="26">
        <v>94500</v>
      </c>
      <c r="H146" s="25">
        <v>0</v>
      </c>
      <c r="I146" s="25">
        <v>0</v>
      </c>
      <c r="J146" s="25">
        <v>0</v>
      </c>
      <c r="K146" s="26">
        <v>94500</v>
      </c>
      <c r="L146" s="361"/>
      <c r="M146" s="361"/>
      <c r="N146" s="361"/>
      <c r="O146" s="361"/>
    </row>
    <row r="147" spans="1:15" ht="15.75" thickBot="1">
      <c r="A147" s="11"/>
      <c r="B147" s="46"/>
      <c r="C147" s="40"/>
      <c r="D147" s="41"/>
      <c r="E147" s="40"/>
      <c r="F147" s="40"/>
      <c r="G147" s="41"/>
      <c r="H147" s="41"/>
      <c r="I147" s="41"/>
      <c r="J147" s="41"/>
      <c r="K147" s="41"/>
      <c r="L147" s="40"/>
      <c r="M147" s="40"/>
    </row>
    <row r="148" spans="1:15" ht="15.75" thickBot="1">
      <c r="A148" s="92"/>
      <c r="B148" s="99" t="s">
        <v>117</v>
      </c>
      <c r="C148" s="98"/>
      <c r="D148" s="41"/>
      <c r="E148" s="98"/>
      <c r="F148" s="98"/>
      <c r="G148" s="41"/>
      <c r="H148" s="41"/>
      <c r="I148" s="41"/>
      <c r="J148" s="41"/>
      <c r="K148" s="41"/>
      <c r="L148" s="40"/>
      <c r="M148" s="40"/>
      <c r="N148" s="51"/>
      <c r="O148" s="51"/>
    </row>
    <row r="149" spans="1:15">
      <c r="A149" s="35">
        <v>68</v>
      </c>
      <c r="B149" s="36" t="s">
        <v>118</v>
      </c>
      <c r="C149" s="24">
        <v>100000</v>
      </c>
      <c r="D149" s="25">
        <v>0</v>
      </c>
      <c r="E149" s="24">
        <v>100000</v>
      </c>
      <c r="F149" s="24">
        <v>10000</v>
      </c>
      <c r="G149" s="26">
        <v>90000</v>
      </c>
      <c r="H149" s="25">
        <v>0</v>
      </c>
      <c r="I149" s="25">
        <v>0</v>
      </c>
      <c r="J149" s="25">
        <v>0</v>
      </c>
      <c r="K149" s="26">
        <v>90000</v>
      </c>
      <c r="L149" s="361"/>
      <c r="M149" s="361"/>
      <c r="N149" s="361"/>
      <c r="O149" s="361"/>
    </row>
    <row r="150" spans="1:15" ht="15.75" thickBot="1">
      <c r="A150" s="11"/>
      <c r="B150" s="46"/>
      <c r="C150" s="39"/>
      <c r="D150" s="41"/>
      <c r="E150" s="40"/>
      <c r="F150" s="40"/>
      <c r="G150" s="41"/>
      <c r="H150" s="41"/>
      <c r="I150" s="41"/>
      <c r="J150" s="41"/>
      <c r="K150" s="41"/>
      <c r="L150" s="40"/>
      <c r="M150" s="40"/>
      <c r="N150" s="100"/>
      <c r="O150" s="100"/>
    </row>
    <row r="151" spans="1:15" ht="15.75" thickBot="1">
      <c r="A151" s="92"/>
      <c r="B151" s="76" t="s">
        <v>119</v>
      </c>
      <c r="C151" s="77"/>
      <c r="D151" s="41"/>
      <c r="E151" s="98"/>
      <c r="F151" s="98"/>
      <c r="G151" s="41"/>
      <c r="H151" s="41"/>
      <c r="I151" s="41"/>
      <c r="J151" s="41"/>
      <c r="K151" s="41"/>
      <c r="L151" s="40"/>
      <c r="M151" s="40"/>
      <c r="N151" s="100"/>
      <c r="O151" s="100"/>
    </row>
    <row r="152" spans="1:15">
      <c r="A152" s="50">
        <v>69</v>
      </c>
      <c r="B152" s="101" t="s">
        <v>120</v>
      </c>
      <c r="C152" s="24">
        <v>388889</v>
      </c>
      <c r="D152" s="25">
        <v>0</v>
      </c>
      <c r="E152" s="24">
        <v>388889</v>
      </c>
      <c r="F152" s="24">
        <v>38888.9</v>
      </c>
      <c r="G152" s="26">
        <v>350000.1</v>
      </c>
      <c r="H152" s="25">
        <v>0</v>
      </c>
      <c r="I152" s="25">
        <v>0</v>
      </c>
      <c r="J152" s="25">
        <v>0</v>
      </c>
      <c r="K152" s="26">
        <v>350000.1</v>
      </c>
      <c r="L152" s="361"/>
      <c r="M152" s="361"/>
      <c r="N152" s="361"/>
      <c r="O152" s="361"/>
    </row>
    <row r="153" spans="1:15" ht="15.75" thickBot="1">
      <c r="A153" s="11"/>
      <c r="B153" s="46"/>
      <c r="C153" s="39"/>
      <c r="D153" s="41"/>
      <c r="E153" s="40"/>
      <c r="F153" s="40"/>
      <c r="G153" s="41"/>
      <c r="H153" s="41"/>
      <c r="I153" s="41"/>
      <c r="J153" s="41"/>
      <c r="K153" s="41"/>
      <c r="L153" s="40"/>
      <c r="M153" s="40"/>
      <c r="N153" s="100"/>
      <c r="O153" s="100"/>
    </row>
    <row r="154" spans="1:15" ht="15.75" thickBot="1">
      <c r="A154" s="92"/>
      <c r="B154" s="76" t="s">
        <v>121</v>
      </c>
      <c r="C154" s="77"/>
      <c r="D154" s="41"/>
      <c r="E154" s="98"/>
      <c r="F154" s="98"/>
      <c r="G154" s="41"/>
      <c r="H154" s="41"/>
      <c r="I154" s="41"/>
      <c r="J154" s="41"/>
      <c r="K154" s="41"/>
      <c r="L154" s="40"/>
      <c r="M154" s="40"/>
      <c r="N154" s="100"/>
      <c r="O154" s="100"/>
    </row>
    <row r="155" spans="1:15">
      <c r="A155" s="35">
        <v>70</v>
      </c>
      <c r="B155" s="101" t="s">
        <v>122</v>
      </c>
      <c r="C155" s="24">
        <v>100000</v>
      </c>
      <c r="D155" s="25">
        <v>0</v>
      </c>
      <c r="E155" s="24">
        <v>100000</v>
      </c>
      <c r="F155" s="24">
        <v>10000</v>
      </c>
      <c r="G155" s="26">
        <v>90000</v>
      </c>
      <c r="H155" s="25">
        <v>0</v>
      </c>
      <c r="I155" s="25">
        <v>0</v>
      </c>
      <c r="J155" s="25">
        <v>0</v>
      </c>
      <c r="K155" s="26">
        <v>90000</v>
      </c>
      <c r="L155" s="361"/>
      <c r="M155" s="361"/>
      <c r="N155" s="361"/>
      <c r="O155" s="361"/>
    </row>
    <row r="156" spans="1:15" ht="15.75" thickBot="1">
      <c r="A156" s="11"/>
      <c r="B156" s="46"/>
      <c r="C156" s="40"/>
      <c r="D156" s="41"/>
      <c r="E156" s="40"/>
      <c r="F156" s="40"/>
      <c r="G156" s="41"/>
      <c r="H156" s="41"/>
      <c r="I156" s="41"/>
      <c r="J156" s="41"/>
      <c r="K156" s="41"/>
      <c r="L156" s="40"/>
      <c r="M156" s="40"/>
      <c r="N156" s="100"/>
      <c r="O156" s="100"/>
    </row>
    <row r="157" spans="1:15" ht="15.75" thickBot="1">
      <c r="A157" s="11"/>
      <c r="B157" s="76" t="s">
        <v>123</v>
      </c>
      <c r="C157" s="40"/>
      <c r="D157" s="41"/>
      <c r="E157" s="40"/>
      <c r="F157" s="40"/>
      <c r="G157" s="41"/>
      <c r="H157" s="41"/>
      <c r="I157" s="41"/>
      <c r="J157" s="41"/>
      <c r="K157" s="41"/>
      <c r="L157" s="40"/>
      <c r="M157" s="40"/>
      <c r="N157" s="100"/>
      <c r="O157" s="100"/>
    </row>
    <row r="158" spans="1:15">
      <c r="A158" s="35">
        <v>71</v>
      </c>
      <c r="B158" s="101" t="s">
        <v>124</v>
      </c>
      <c r="C158" s="24">
        <v>460000</v>
      </c>
      <c r="D158" s="25">
        <v>0</v>
      </c>
      <c r="E158" s="24">
        <v>460000</v>
      </c>
      <c r="F158" s="24">
        <v>46000</v>
      </c>
      <c r="G158" s="26">
        <v>414000</v>
      </c>
      <c r="H158" s="25">
        <v>0</v>
      </c>
      <c r="I158" s="25">
        <v>0</v>
      </c>
      <c r="J158" s="25">
        <v>0</v>
      </c>
      <c r="K158" s="26">
        <v>414000</v>
      </c>
      <c r="L158" s="361"/>
      <c r="M158" s="361"/>
      <c r="N158" s="361"/>
      <c r="O158" s="361"/>
    </row>
    <row r="159" spans="1:15" ht="15.75" thickBot="1">
      <c r="A159" s="11"/>
      <c r="B159" s="46"/>
      <c r="C159" s="69"/>
      <c r="D159" s="70"/>
      <c r="E159" s="69"/>
      <c r="F159" s="69"/>
      <c r="G159" s="70"/>
      <c r="H159" s="70"/>
      <c r="I159" s="70"/>
      <c r="J159" s="70"/>
      <c r="K159" s="70"/>
      <c r="L159" s="40"/>
      <c r="M159" s="40"/>
      <c r="N159" s="40"/>
      <c r="O159" s="40"/>
    </row>
    <row r="160" spans="1:15" ht="15.75" thickBot="1">
      <c r="A160" s="11"/>
      <c r="B160" s="99" t="s">
        <v>125</v>
      </c>
      <c r="C160" s="102"/>
      <c r="D160" s="102"/>
      <c r="E160" s="102"/>
      <c r="F160" s="103"/>
      <c r="G160" s="103"/>
      <c r="H160" s="102"/>
      <c r="I160" s="102"/>
      <c r="J160" s="102"/>
      <c r="K160" s="102"/>
      <c r="L160" s="102"/>
      <c r="M160" s="102"/>
    </row>
    <row r="161" spans="1:15">
      <c r="A161" s="35">
        <v>72</v>
      </c>
      <c r="B161" s="104" t="s">
        <v>126</v>
      </c>
      <c r="C161" s="24">
        <v>170000</v>
      </c>
      <c r="D161" s="25">
        <v>37333.333333333328</v>
      </c>
      <c r="E161" s="24">
        <v>132666.66666666669</v>
      </c>
      <c r="F161" s="24">
        <v>13266.66666666667</v>
      </c>
      <c r="G161" s="105">
        <v>119400.00000000001</v>
      </c>
      <c r="H161" s="25">
        <v>0</v>
      </c>
      <c r="I161" s="25">
        <v>0</v>
      </c>
      <c r="J161" s="25">
        <v>0</v>
      </c>
      <c r="K161" s="26">
        <v>119400.00000000001</v>
      </c>
      <c r="L161" s="361"/>
      <c r="M161" s="361"/>
      <c r="N161" s="361"/>
      <c r="O161" s="361"/>
    </row>
    <row r="162" spans="1:15">
      <c r="A162" s="35">
        <v>73</v>
      </c>
      <c r="B162" s="89" t="s">
        <v>127</v>
      </c>
      <c r="C162" s="24">
        <v>0</v>
      </c>
      <c r="D162" s="25">
        <v>0</v>
      </c>
      <c r="E162" s="24">
        <v>0</v>
      </c>
      <c r="F162" s="24">
        <v>0</v>
      </c>
      <c r="G162" s="25">
        <v>0</v>
      </c>
      <c r="H162" s="25">
        <v>0</v>
      </c>
      <c r="I162" s="25">
        <v>0</v>
      </c>
      <c r="J162" s="25">
        <v>0</v>
      </c>
      <c r="K162" s="25">
        <v>0</v>
      </c>
      <c r="L162" s="361"/>
      <c r="M162" s="361"/>
      <c r="N162" s="361"/>
      <c r="O162" s="361"/>
    </row>
    <row r="163" spans="1:15">
      <c r="A163" s="35">
        <v>74</v>
      </c>
      <c r="B163" s="89" t="s">
        <v>128</v>
      </c>
      <c r="C163" s="24">
        <v>90000</v>
      </c>
      <c r="D163" s="25">
        <v>0</v>
      </c>
      <c r="E163" s="24">
        <v>90000</v>
      </c>
      <c r="F163" s="24">
        <v>9000</v>
      </c>
      <c r="G163" s="26">
        <v>81000</v>
      </c>
      <c r="H163" s="25">
        <v>0</v>
      </c>
      <c r="I163" s="25">
        <v>0</v>
      </c>
      <c r="J163" s="25">
        <v>0</v>
      </c>
      <c r="K163" s="26">
        <v>81000</v>
      </c>
      <c r="L163" s="361"/>
      <c r="M163" s="361"/>
      <c r="N163" s="361"/>
      <c r="O163" s="361"/>
    </row>
    <row r="164" spans="1:15" ht="15.75" thickBot="1">
      <c r="A164" s="11"/>
      <c r="B164" s="106"/>
      <c r="C164" s="107"/>
      <c r="D164" s="108"/>
      <c r="E164" s="109"/>
      <c r="F164" s="109"/>
      <c r="G164" s="108"/>
      <c r="H164" s="108"/>
      <c r="I164" s="108"/>
      <c r="J164" s="108"/>
      <c r="K164" s="108"/>
      <c r="L164" s="109"/>
      <c r="M164" s="109"/>
      <c r="N164" s="110"/>
      <c r="O164" s="110"/>
    </row>
    <row r="165" spans="1:15" ht="15.75" thickBot="1">
      <c r="A165" s="11"/>
      <c r="B165" s="56" t="s">
        <v>34</v>
      </c>
      <c r="C165" s="57">
        <v>1816389</v>
      </c>
      <c r="D165" s="57">
        <v>37333.333333333328</v>
      </c>
      <c r="E165" s="57">
        <v>1779055.6666666667</v>
      </c>
      <c r="F165" s="57">
        <v>177905.56666666665</v>
      </c>
      <c r="G165" s="58">
        <v>1601150.1</v>
      </c>
      <c r="H165" s="57">
        <v>0</v>
      </c>
      <c r="I165" s="57">
        <v>0</v>
      </c>
      <c r="J165" s="57">
        <v>0</v>
      </c>
      <c r="K165" s="58">
        <v>1601150.1</v>
      </c>
      <c r="L165" s="109"/>
      <c r="M165" s="109"/>
      <c r="N165" s="110"/>
      <c r="O165" s="110"/>
    </row>
    <row r="166" spans="1:15" ht="15.75" thickBot="1">
      <c r="A166" s="11"/>
      <c r="B166" s="106"/>
      <c r="C166" s="107"/>
      <c r="D166" s="107"/>
      <c r="E166" s="109"/>
      <c r="F166" s="109"/>
      <c r="G166" s="108"/>
      <c r="H166" s="108"/>
      <c r="I166" s="108"/>
      <c r="J166" s="108"/>
      <c r="K166" s="108"/>
      <c r="L166" s="109"/>
      <c r="M166" s="109"/>
      <c r="N166" s="111"/>
      <c r="O166" s="111"/>
    </row>
    <row r="167" spans="1:15" ht="15.75" thickBot="1">
      <c r="A167" s="11"/>
      <c r="B167" s="245" t="s">
        <v>129</v>
      </c>
      <c r="C167" s="112"/>
      <c r="D167" s="112"/>
      <c r="E167" s="109"/>
      <c r="L167" s="113"/>
      <c r="M167" s="113"/>
      <c r="N167" s="111"/>
      <c r="O167" s="111"/>
    </row>
    <row r="168" spans="1:15" ht="38.25">
      <c r="A168" s="11"/>
      <c r="B168" s="12" t="s">
        <v>3</v>
      </c>
      <c r="C168" s="12" t="s">
        <v>4</v>
      </c>
      <c r="D168" s="13" t="s">
        <v>5</v>
      </c>
      <c r="E168" s="12" t="s">
        <v>6</v>
      </c>
      <c r="F168" s="14" t="s">
        <v>7</v>
      </c>
      <c r="G168" s="12" t="s">
        <v>8</v>
      </c>
      <c r="H168" s="13" t="s">
        <v>9</v>
      </c>
      <c r="I168" s="13" t="s">
        <v>10</v>
      </c>
      <c r="J168" s="13" t="s">
        <v>11</v>
      </c>
      <c r="K168" s="13" t="s">
        <v>12</v>
      </c>
      <c r="L168" s="358" t="s">
        <v>13</v>
      </c>
      <c r="M168" s="359"/>
      <c r="N168" s="359"/>
      <c r="O168" s="360"/>
    </row>
    <row r="169" spans="1:15" ht="15.75" thickBot="1">
      <c r="A169" s="11"/>
      <c r="B169" s="106"/>
      <c r="C169" s="107"/>
      <c r="D169" s="108"/>
      <c r="E169" s="109"/>
      <c r="F169" s="109"/>
      <c r="G169" s="108"/>
      <c r="H169" s="108"/>
      <c r="I169" s="108"/>
      <c r="J169" s="108"/>
      <c r="K169" s="108"/>
      <c r="L169" s="109"/>
      <c r="M169" s="109"/>
      <c r="N169" s="111"/>
      <c r="O169" s="111"/>
    </row>
    <row r="170" spans="1:15" ht="15.75" thickBot="1">
      <c r="A170" s="11"/>
      <c r="B170" s="248" t="s">
        <v>130</v>
      </c>
      <c r="C170" s="114"/>
      <c r="D170" s="108"/>
      <c r="E170" s="109"/>
      <c r="F170" s="109"/>
      <c r="G170" s="108"/>
      <c r="H170" s="108"/>
      <c r="I170" s="108"/>
      <c r="J170" s="108"/>
      <c r="K170" s="108"/>
      <c r="L170" s="109"/>
      <c r="M170" s="109"/>
      <c r="N170" s="111"/>
      <c r="O170" s="111"/>
    </row>
    <row r="171" spans="1:15" ht="15.75" thickBot="1">
      <c r="A171" s="11"/>
      <c r="B171" s="115"/>
      <c r="C171" s="114"/>
      <c r="D171" s="108"/>
      <c r="E171" s="109"/>
      <c r="F171" s="109"/>
      <c r="G171" s="108"/>
      <c r="H171" s="108"/>
      <c r="I171" s="108"/>
      <c r="J171" s="108"/>
      <c r="K171" s="108"/>
      <c r="L171" s="109"/>
      <c r="M171" s="109"/>
      <c r="N171" s="111"/>
      <c r="O171" s="111"/>
    </row>
    <row r="172" spans="1:15" ht="15.75" thickBot="1">
      <c r="A172" s="11"/>
      <c r="B172" s="19" t="s">
        <v>131</v>
      </c>
      <c r="C172" s="81"/>
      <c r="D172" s="41"/>
      <c r="E172" s="60"/>
      <c r="F172" s="60"/>
      <c r="G172" s="61"/>
      <c r="H172" s="41"/>
      <c r="I172" s="41"/>
      <c r="J172" s="41"/>
      <c r="K172" s="41"/>
      <c r="L172" s="40"/>
      <c r="M172" s="40"/>
      <c r="N172" s="111"/>
      <c r="O172" s="111"/>
    </row>
    <row r="173" spans="1:15">
      <c r="A173" s="35">
        <v>75</v>
      </c>
      <c r="B173" s="91" t="s">
        <v>132</v>
      </c>
      <c r="C173" s="63">
        <v>210000</v>
      </c>
      <c r="D173" s="25">
        <v>0</v>
      </c>
      <c r="E173" s="24">
        <v>210000</v>
      </c>
      <c r="F173" s="24">
        <v>21000</v>
      </c>
      <c r="G173" s="26">
        <v>189000</v>
      </c>
      <c r="H173" s="25">
        <v>0</v>
      </c>
      <c r="I173" s="25">
        <v>0</v>
      </c>
      <c r="J173" s="25">
        <v>0</v>
      </c>
      <c r="K173" s="26">
        <v>189000</v>
      </c>
      <c r="L173" s="361"/>
      <c r="M173" s="361"/>
      <c r="N173" s="361"/>
      <c r="O173" s="361"/>
    </row>
    <row r="174" spans="1:15">
      <c r="A174" s="35">
        <v>76</v>
      </c>
      <c r="B174" s="89" t="s">
        <v>133</v>
      </c>
      <c r="C174" s="63">
        <v>210000</v>
      </c>
      <c r="D174" s="25">
        <v>0</v>
      </c>
      <c r="E174" s="24">
        <v>210000</v>
      </c>
      <c r="F174" s="24">
        <v>21000</v>
      </c>
      <c r="G174" s="26">
        <v>189000</v>
      </c>
      <c r="H174" s="25">
        <v>0</v>
      </c>
      <c r="I174" s="25">
        <v>0</v>
      </c>
      <c r="J174" s="25">
        <v>0</v>
      </c>
      <c r="K174" s="26">
        <v>189000</v>
      </c>
      <c r="L174" s="361"/>
      <c r="M174" s="361"/>
      <c r="N174" s="361"/>
      <c r="O174" s="361"/>
    </row>
    <row r="175" spans="1:15">
      <c r="A175" s="50">
        <v>77</v>
      </c>
      <c r="B175" s="89" t="s">
        <v>134</v>
      </c>
      <c r="C175" s="116">
        <v>210000</v>
      </c>
      <c r="D175" s="25">
        <v>0</v>
      </c>
      <c r="E175" s="24">
        <v>210000</v>
      </c>
      <c r="F175" s="24">
        <v>21000</v>
      </c>
      <c r="G175" s="26">
        <v>189000</v>
      </c>
      <c r="H175" s="25">
        <v>0</v>
      </c>
      <c r="I175" s="25">
        <v>0</v>
      </c>
      <c r="J175" s="25">
        <v>0</v>
      </c>
      <c r="K175" s="26">
        <v>189000</v>
      </c>
      <c r="L175" s="368"/>
      <c r="M175" s="368"/>
      <c r="N175" s="368"/>
      <c r="O175" s="368"/>
    </row>
    <row r="176" spans="1:15">
      <c r="A176" s="35">
        <v>78</v>
      </c>
      <c r="B176" s="89" t="s">
        <v>135</v>
      </c>
      <c r="C176" s="63">
        <v>210000</v>
      </c>
      <c r="D176" s="25">
        <v>0</v>
      </c>
      <c r="E176" s="24">
        <v>210000</v>
      </c>
      <c r="F176" s="24">
        <v>21000</v>
      </c>
      <c r="G176" s="26">
        <v>189000</v>
      </c>
      <c r="H176" s="25">
        <v>0</v>
      </c>
      <c r="I176" s="25">
        <v>0</v>
      </c>
      <c r="J176" s="25">
        <v>0</v>
      </c>
      <c r="K176" s="26">
        <v>189000</v>
      </c>
      <c r="L176" s="361"/>
      <c r="M176" s="361"/>
      <c r="N176" s="361"/>
      <c r="O176" s="361"/>
    </row>
    <row r="177" spans="1:15">
      <c r="A177" s="35">
        <v>79</v>
      </c>
      <c r="B177" s="89" t="s">
        <v>136</v>
      </c>
      <c r="C177" s="63">
        <v>210000</v>
      </c>
      <c r="D177" s="25">
        <v>0</v>
      </c>
      <c r="E177" s="24">
        <v>210000</v>
      </c>
      <c r="F177" s="24">
        <v>21000</v>
      </c>
      <c r="G177" s="26">
        <v>189000</v>
      </c>
      <c r="H177" s="25">
        <v>0</v>
      </c>
      <c r="I177" s="25">
        <v>0</v>
      </c>
      <c r="J177" s="25">
        <v>0</v>
      </c>
      <c r="K177" s="26">
        <v>189000</v>
      </c>
      <c r="L177" s="361"/>
      <c r="M177" s="361"/>
      <c r="N177" s="361"/>
      <c r="O177" s="361"/>
    </row>
    <row r="178" spans="1:15">
      <c r="A178" s="50">
        <v>80</v>
      </c>
      <c r="B178" s="89" t="s">
        <v>137</v>
      </c>
      <c r="C178" s="63">
        <v>210000</v>
      </c>
      <c r="D178" s="25">
        <v>0</v>
      </c>
      <c r="E178" s="24">
        <v>210000</v>
      </c>
      <c r="F178" s="24">
        <v>21000</v>
      </c>
      <c r="G178" s="26">
        <v>189000</v>
      </c>
      <c r="H178" s="25">
        <v>0</v>
      </c>
      <c r="I178" s="25">
        <v>0</v>
      </c>
      <c r="J178" s="25">
        <v>0</v>
      </c>
      <c r="K178" s="26">
        <v>189000</v>
      </c>
      <c r="L178" s="361"/>
      <c r="M178" s="361"/>
      <c r="N178" s="361"/>
      <c r="O178" s="361"/>
    </row>
    <row r="179" spans="1:15">
      <c r="A179" s="35">
        <v>81</v>
      </c>
      <c r="B179" s="89" t="s">
        <v>138</v>
      </c>
      <c r="C179" s="63">
        <v>210000</v>
      </c>
      <c r="D179" s="25">
        <v>0</v>
      </c>
      <c r="E179" s="24">
        <v>210000</v>
      </c>
      <c r="F179" s="24">
        <v>21000</v>
      </c>
      <c r="G179" s="26">
        <v>189000</v>
      </c>
      <c r="H179" s="25">
        <v>0</v>
      </c>
      <c r="I179" s="25">
        <v>0</v>
      </c>
      <c r="J179" s="25">
        <v>0</v>
      </c>
      <c r="K179" s="26">
        <v>189000</v>
      </c>
      <c r="L179" s="361"/>
      <c r="M179" s="361"/>
      <c r="N179" s="361"/>
      <c r="O179" s="361"/>
    </row>
    <row r="180" spans="1:15">
      <c r="A180" s="35">
        <v>82</v>
      </c>
      <c r="B180" s="89" t="s">
        <v>139</v>
      </c>
      <c r="C180" s="63">
        <v>210000</v>
      </c>
      <c r="D180" s="25">
        <v>0</v>
      </c>
      <c r="E180" s="24">
        <v>210000</v>
      </c>
      <c r="F180" s="24">
        <v>21000</v>
      </c>
      <c r="G180" s="26">
        <v>189000</v>
      </c>
      <c r="H180" s="25">
        <v>0</v>
      </c>
      <c r="I180" s="25">
        <v>0</v>
      </c>
      <c r="J180" s="25">
        <v>0</v>
      </c>
      <c r="K180" s="26">
        <v>189000</v>
      </c>
      <c r="L180" s="361"/>
      <c r="M180" s="361"/>
      <c r="N180" s="361"/>
      <c r="O180" s="361"/>
    </row>
    <row r="181" spans="1:15">
      <c r="A181" s="50">
        <v>83</v>
      </c>
      <c r="B181" s="89" t="s">
        <v>140</v>
      </c>
      <c r="C181" s="63">
        <v>105000</v>
      </c>
      <c r="D181" s="25">
        <v>0</v>
      </c>
      <c r="E181" s="24">
        <v>105000</v>
      </c>
      <c r="F181" s="24">
        <v>10500</v>
      </c>
      <c r="G181" s="26">
        <v>94500</v>
      </c>
      <c r="H181" s="25">
        <v>0</v>
      </c>
      <c r="I181" s="25">
        <v>0</v>
      </c>
      <c r="J181" s="25">
        <v>0</v>
      </c>
      <c r="K181" s="26">
        <v>94500</v>
      </c>
      <c r="L181" s="361"/>
      <c r="M181" s="361"/>
      <c r="N181" s="361"/>
      <c r="O181" s="361"/>
    </row>
    <row r="182" spans="1:15">
      <c r="A182" s="35">
        <v>84</v>
      </c>
      <c r="B182" s="117" t="s">
        <v>141</v>
      </c>
      <c r="C182" s="63">
        <v>210000</v>
      </c>
      <c r="D182" s="25">
        <v>140000</v>
      </c>
      <c r="E182" s="24">
        <v>70000</v>
      </c>
      <c r="F182" s="24">
        <v>7000</v>
      </c>
      <c r="G182" s="26">
        <v>63000</v>
      </c>
      <c r="H182" s="25">
        <v>0</v>
      </c>
      <c r="I182" s="25">
        <v>0</v>
      </c>
      <c r="J182" s="25">
        <v>0</v>
      </c>
      <c r="K182" s="26">
        <v>63000</v>
      </c>
      <c r="L182" s="361" t="s">
        <v>142</v>
      </c>
      <c r="M182" s="361"/>
      <c r="N182" s="361"/>
      <c r="O182" s="361"/>
    </row>
    <row r="183" spans="1:15">
      <c r="A183" s="35">
        <v>85</v>
      </c>
      <c r="B183" s="117" t="s">
        <v>143</v>
      </c>
      <c r="C183" s="63">
        <v>210000</v>
      </c>
      <c r="D183" s="25">
        <v>0</v>
      </c>
      <c r="E183" s="24">
        <v>210000</v>
      </c>
      <c r="F183" s="24">
        <v>21000</v>
      </c>
      <c r="G183" s="26">
        <v>189000</v>
      </c>
      <c r="H183" s="25">
        <v>0</v>
      </c>
      <c r="I183" s="25">
        <v>0</v>
      </c>
      <c r="J183" s="25">
        <v>0</v>
      </c>
      <c r="K183" s="26">
        <v>189000</v>
      </c>
      <c r="L183" s="361"/>
      <c r="M183" s="361"/>
      <c r="N183" s="361"/>
      <c r="O183" s="361"/>
    </row>
    <row r="184" spans="1:15">
      <c r="A184" s="50">
        <v>86</v>
      </c>
      <c r="B184" s="89" t="s">
        <v>144</v>
      </c>
      <c r="C184" s="63">
        <v>210000</v>
      </c>
      <c r="D184" s="25">
        <v>0</v>
      </c>
      <c r="E184" s="24">
        <v>210000</v>
      </c>
      <c r="F184" s="24">
        <v>21000</v>
      </c>
      <c r="G184" s="26">
        <v>189000</v>
      </c>
      <c r="H184" s="25">
        <v>0</v>
      </c>
      <c r="I184" s="25">
        <v>0</v>
      </c>
      <c r="J184" s="25">
        <v>0</v>
      </c>
      <c r="K184" s="26">
        <v>189000</v>
      </c>
      <c r="L184" s="361"/>
      <c r="M184" s="361"/>
      <c r="N184" s="361"/>
      <c r="O184" s="361"/>
    </row>
    <row r="185" spans="1:15">
      <c r="A185" s="35">
        <v>87</v>
      </c>
      <c r="B185" s="89" t="s">
        <v>145</v>
      </c>
      <c r="C185" s="63">
        <v>210000</v>
      </c>
      <c r="D185" s="25">
        <v>0</v>
      </c>
      <c r="E185" s="24">
        <v>210000</v>
      </c>
      <c r="F185" s="24">
        <v>21000</v>
      </c>
      <c r="G185" s="26">
        <v>189000</v>
      </c>
      <c r="H185" s="25">
        <v>0</v>
      </c>
      <c r="I185" s="25">
        <v>0</v>
      </c>
      <c r="J185" s="25">
        <v>0</v>
      </c>
      <c r="K185" s="26">
        <v>189000</v>
      </c>
      <c r="L185" s="361"/>
      <c r="M185" s="361"/>
      <c r="N185" s="361"/>
      <c r="O185" s="361"/>
    </row>
    <row r="186" spans="1:15">
      <c r="A186" s="35">
        <v>88</v>
      </c>
      <c r="B186" s="89" t="s">
        <v>146</v>
      </c>
      <c r="C186" s="63">
        <v>210000</v>
      </c>
      <c r="D186" s="25">
        <v>0</v>
      </c>
      <c r="E186" s="24">
        <v>210000</v>
      </c>
      <c r="F186" s="24">
        <v>21000</v>
      </c>
      <c r="G186" s="26">
        <v>189000</v>
      </c>
      <c r="H186" s="25">
        <v>0</v>
      </c>
      <c r="I186" s="25">
        <v>0</v>
      </c>
      <c r="J186" s="25">
        <v>0</v>
      </c>
      <c r="K186" s="26">
        <v>189000</v>
      </c>
      <c r="L186" s="361"/>
      <c r="M186" s="361"/>
      <c r="N186" s="361"/>
      <c r="O186" s="361"/>
    </row>
    <row r="187" spans="1:15">
      <c r="A187" s="50">
        <v>89</v>
      </c>
      <c r="B187" s="89" t="s">
        <v>147</v>
      </c>
      <c r="C187" s="63">
        <v>210000</v>
      </c>
      <c r="D187" s="25">
        <v>0</v>
      </c>
      <c r="E187" s="24">
        <v>210000</v>
      </c>
      <c r="F187" s="24">
        <v>21000</v>
      </c>
      <c r="G187" s="26">
        <v>189000</v>
      </c>
      <c r="H187" s="25">
        <v>0</v>
      </c>
      <c r="I187" s="25">
        <v>0</v>
      </c>
      <c r="J187" s="25">
        <v>0</v>
      </c>
      <c r="K187" s="26">
        <v>189000</v>
      </c>
      <c r="L187" s="361"/>
      <c r="M187" s="361"/>
      <c r="N187" s="361"/>
      <c r="O187" s="361"/>
    </row>
    <row r="188" spans="1:15">
      <c r="A188" s="35">
        <v>90</v>
      </c>
      <c r="B188" s="89" t="s">
        <v>148</v>
      </c>
      <c r="C188" s="63">
        <v>210000</v>
      </c>
      <c r="D188" s="25">
        <v>0</v>
      </c>
      <c r="E188" s="24">
        <v>210000</v>
      </c>
      <c r="F188" s="24">
        <v>21000</v>
      </c>
      <c r="G188" s="26">
        <v>189000</v>
      </c>
      <c r="H188" s="25">
        <v>0</v>
      </c>
      <c r="I188" s="25">
        <v>0</v>
      </c>
      <c r="J188" s="25">
        <v>0</v>
      </c>
      <c r="K188" s="26">
        <v>189000</v>
      </c>
      <c r="L188" s="361"/>
      <c r="M188" s="361"/>
      <c r="N188" s="361"/>
      <c r="O188" s="361"/>
    </row>
    <row r="189" spans="1:15">
      <c r="A189" s="35">
        <v>91</v>
      </c>
      <c r="B189" s="89" t="s">
        <v>149</v>
      </c>
      <c r="C189" s="63">
        <v>210000</v>
      </c>
      <c r="D189" s="25">
        <v>0</v>
      </c>
      <c r="E189" s="24">
        <v>210000</v>
      </c>
      <c r="F189" s="24">
        <v>21000</v>
      </c>
      <c r="G189" s="26">
        <v>189000</v>
      </c>
      <c r="H189" s="25">
        <v>0</v>
      </c>
      <c r="I189" s="25">
        <v>0</v>
      </c>
      <c r="J189" s="25">
        <v>0</v>
      </c>
      <c r="K189" s="26">
        <v>189000</v>
      </c>
      <c r="L189" s="361"/>
      <c r="M189" s="361"/>
      <c r="N189" s="361"/>
      <c r="O189" s="361"/>
    </row>
    <row r="190" spans="1:15">
      <c r="A190" s="50">
        <v>92</v>
      </c>
      <c r="B190" s="89" t="s">
        <v>150</v>
      </c>
      <c r="C190" s="63">
        <v>105000</v>
      </c>
      <c r="D190" s="25">
        <v>0</v>
      </c>
      <c r="E190" s="24">
        <v>105000</v>
      </c>
      <c r="F190" s="24">
        <v>10500</v>
      </c>
      <c r="G190" s="26">
        <v>94500</v>
      </c>
      <c r="H190" s="25">
        <v>0</v>
      </c>
      <c r="I190" s="25">
        <v>0</v>
      </c>
      <c r="J190" s="25">
        <v>0</v>
      </c>
      <c r="K190" s="26">
        <v>94500</v>
      </c>
      <c r="L190" s="361"/>
      <c r="M190" s="361"/>
      <c r="N190" s="361"/>
      <c r="O190" s="361"/>
    </row>
    <row r="191" spans="1:15" ht="15.75" thickBot="1">
      <c r="A191" s="11"/>
      <c r="B191" s="106"/>
      <c r="C191" s="107"/>
      <c r="D191" s="108"/>
      <c r="E191" s="109"/>
      <c r="F191" s="109"/>
      <c r="G191" s="108"/>
      <c r="H191" s="108"/>
      <c r="I191" s="108"/>
      <c r="J191" s="108"/>
      <c r="K191" s="108"/>
      <c r="L191" s="109"/>
      <c r="M191" s="109"/>
    </row>
    <row r="192" spans="1:15" ht="15.75" thickBot="1">
      <c r="A192" s="11"/>
      <c r="B192" s="56" t="s">
        <v>34</v>
      </c>
      <c r="C192" s="57">
        <v>3570000</v>
      </c>
      <c r="D192" s="57">
        <v>140000</v>
      </c>
      <c r="E192" s="57">
        <v>3430000</v>
      </c>
      <c r="F192" s="57">
        <v>343000</v>
      </c>
      <c r="G192" s="58">
        <v>3087000</v>
      </c>
      <c r="H192" s="57">
        <v>0</v>
      </c>
      <c r="I192" s="57">
        <v>0</v>
      </c>
      <c r="J192" s="57">
        <v>0</v>
      </c>
      <c r="K192" s="58">
        <v>3087000</v>
      </c>
      <c r="L192" s="109"/>
      <c r="M192" s="109"/>
    </row>
    <row r="193" spans="1:15">
      <c r="A193" s="11"/>
      <c r="B193" s="106"/>
      <c r="C193" s="107"/>
      <c r="D193" s="108"/>
      <c r="E193" s="109"/>
      <c r="F193" s="109"/>
      <c r="G193" s="108"/>
      <c r="H193" s="108"/>
      <c r="I193" s="108"/>
      <c r="J193" s="108"/>
      <c r="K193" s="108"/>
      <c r="L193" s="109"/>
      <c r="M193" s="109"/>
    </row>
    <row r="194" spans="1:15">
      <c r="A194" s="11"/>
      <c r="B194" s="246" t="s">
        <v>151</v>
      </c>
      <c r="C194" s="118"/>
      <c r="D194" s="108"/>
      <c r="E194" s="109"/>
      <c r="F194" s="109"/>
      <c r="G194" s="108"/>
      <c r="H194" s="108"/>
      <c r="I194" s="108"/>
      <c r="J194" s="108"/>
      <c r="K194" s="108"/>
      <c r="L194" s="109"/>
      <c r="M194" s="109"/>
    </row>
    <row r="195" spans="1:15" ht="16.5" thickBot="1">
      <c r="A195" s="11"/>
      <c r="B195" s="119"/>
      <c r="C195" s="107"/>
      <c r="D195" s="108"/>
      <c r="E195" s="109"/>
      <c r="F195" s="109"/>
      <c r="G195" s="108"/>
      <c r="H195" s="108"/>
      <c r="I195" s="108"/>
      <c r="J195" s="108"/>
      <c r="K195" s="108"/>
      <c r="L195" s="109"/>
      <c r="M195" s="109"/>
    </row>
    <row r="196" spans="1:15" ht="15.75" thickBot="1">
      <c r="A196" s="11"/>
      <c r="B196" s="42" t="s">
        <v>152</v>
      </c>
      <c r="C196" s="59"/>
      <c r="D196" s="41"/>
      <c r="E196" s="40"/>
      <c r="F196" s="40"/>
      <c r="G196" s="41"/>
      <c r="H196" s="41"/>
      <c r="I196" s="41"/>
      <c r="J196" s="41"/>
      <c r="K196" s="41"/>
      <c r="L196" s="40"/>
      <c r="M196" s="40"/>
    </row>
    <row r="197" spans="1:15">
      <c r="A197" s="35">
        <v>93</v>
      </c>
      <c r="B197" s="91" t="s">
        <v>153</v>
      </c>
      <c r="C197" s="24">
        <v>210000</v>
      </c>
      <c r="D197" s="25">
        <v>0</v>
      </c>
      <c r="E197" s="24">
        <v>210000</v>
      </c>
      <c r="F197" s="24">
        <v>21000</v>
      </c>
      <c r="G197" s="26">
        <v>189000</v>
      </c>
      <c r="H197" s="25">
        <v>0</v>
      </c>
      <c r="I197" s="25">
        <v>0</v>
      </c>
      <c r="J197" s="25">
        <v>0</v>
      </c>
      <c r="K197" s="26">
        <v>189000</v>
      </c>
      <c r="L197" s="361"/>
      <c r="M197" s="361"/>
      <c r="N197" s="361"/>
      <c r="O197" s="361"/>
    </row>
    <row r="198" spans="1:15">
      <c r="A198" s="35">
        <v>94</v>
      </c>
      <c r="B198" s="89" t="s">
        <v>154</v>
      </c>
      <c r="C198" s="24">
        <v>210000</v>
      </c>
      <c r="D198" s="25">
        <v>7000</v>
      </c>
      <c r="E198" s="24">
        <v>203000</v>
      </c>
      <c r="F198" s="24">
        <v>20300</v>
      </c>
      <c r="G198" s="26">
        <v>182700</v>
      </c>
      <c r="H198" s="25">
        <v>0</v>
      </c>
      <c r="I198" s="25">
        <v>0</v>
      </c>
      <c r="J198" s="25">
        <v>0</v>
      </c>
      <c r="K198" s="26">
        <v>182700</v>
      </c>
      <c r="L198" s="361" t="s">
        <v>155</v>
      </c>
      <c r="M198" s="361"/>
      <c r="N198" s="361"/>
      <c r="O198" s="361"/>
    </row>
    <row r="199" spans="1:15">
      <c r="A199" s="35">
        <v>95</v>
      </c>
      <c r="B199" s="89" t="s">
        <v>156</v>
      </c>
      <c r="C199" s="24">
        <v>210000</v>
      </c>
      <c r="D199" s="25">
        <v>0</v>
      </c>
      <c r="E199" s="24">
        <v>210000</v>
      </c>
      <c r="F199" s="24">
        <v>21000</v>
      </c>
      <c r="G199" s="26">
        <v>189000</v>
      </c>
      <c r="H199" s="25">
        <v>0</v>
      </c>
      <c r="I199" s="25">
        <v>0</v>
      </c>
      <c r="J199" s="25">
        <v>0</v>
      </c>
      <c r="K199" s="26">
        <v>189000</v>
      </c>
      <c r="L199" s="361"/>
      <c r="M199" s="361"/>
      <c r="N199" s="361"/>
      <c r="O199" s="361"/>
    </row>
    <row r="200" spans="1:15">
      <c r="A200" s="35">
        <v>96</v>
      </c>
      <c r="B200" s="89" t="s">
        <v>157</v>
      </c>
      <c r="C200" s="24">
        <v>210000</v>
      </c>
      <c r="D200" s="25">
        <v>0</v>
      </c>
      <c r="E200" s="24">
        <v>210000</v>
      </c>
      <c r="F200" s="24">
        <v>21000</v>
      </c>
      <c r="G200" s="26">
        <v>189000</v>
      </c>
      <c r="H200" s="25">
        <v>0</v>
      </c>
      <c r="I200" s="25">
        <v>0</v>
      </c>
      <c r="J200" s="25">
        <v>0</v>
      </c>
      <c r="K200" s="26">
        <v>189000</v>
      </c>
      <c r="L200" s="361"/>
      <c r="M200" s="361"/>
      <c r="N200" s="361"/>
      <c r="O200" s="361"/>
    </row>
    <row r="201" spans="1:15">
      <c r="A201" s="35">
        <v>97</v>
      </c>
      <c r="B201" s="89" t="s">
        <v>158</v>
      </c>
      <c r="C201" s="24">
        <v>210000</v>
      </c>
      <c r="D201" s="25">
        <v>17500</v>
      </c>
      <c r="E201" s="24">
        <v>192500</v>
      </c>
      <c r="F201" s="24">
        <v>19250</v>
      </c>
      <c r="G201" s="26">
        <v>173250</v>
      </c>
      <c r="H201" s="25">
        <v>0</v>
      </c>
      <c r="I201" s="25">
        <v>0</v>
      </c>
      <c r="J201" s="25">
        <v>0</v>
      </c>
      <c r="K201" s="26">
        <v>173250</v>
      </c>
      <c r="L201" s="361" t="s">
        <v>159</v>
      </c>
      <c r="M201" s="361"/>
      <c r="N201" s="361"/>
      <c r="O201" s="361"/>
    </row>
    <row r="202" spans="1:15">
      <c r="A202" s="35">
        <v>98</v>
      </c>
      <c r="B202" s="89" t="s">
        <v>160</v>
      </c>
      <c r="C202" s="24">
        <v>210000</v>
      </c>
      <c r="D202" s="25">
        <v>0</v>
      </c>
      <c r="E202" s="24">
        <v>210000</v>
      </c>
      <c r="F202" s="24">
        <v>21000</v>
      </c>
      <c r="G202" s="26">
        <v>189000</v>
      </c>
      <c r="H202" s="25">
        <v>0</v>
      </c>
      <c r="I202" s="25">
        <v>0</v>
      </c>
      <c r="J202" s="25">
        <v>0</v>
      </c>
      <c r="K202" s="26">
        <v>189000</v>
      </c>
      <c r="L202" s="361"/>
      <c r="M202" s="361"/>
      <c r="N202" s="361"/>
      <c r="O202" s="361"/>
    </row>
    <row r="203" spans="1:15">
      <c r="A203" s="35">
        <v>99</v>
      </c>
      <c r="B203" s="89" t="s">
        <v>161</v>
      </c>
      <c r="C203" s="24">
        <v>210000</v>
      </c>
      <c r="D203" s="25">
        <v>7000</v>
      </c>
      <c r="E203" s="24">
        <v>203000</v>
      </c>
      <c r="F203" s="24">
        <v>20300</v>
      </c>
      <c r="G203" s="26">
        <v>182700</v>
      </c>
      <c r="H203" s="25">
        <v>0</v>
      </c>
      <c r="I203" s="25">
        <v>0</v>
      </c>
      <c r="J203" s="25">
        <v>0</v>
      </c>
      <c r="K203" s="26">
        <v>182700</v>
      </c>
      <c r="L203" s="361" t="s">
        <v>162</v>
      </c>
      <c r="M203" s="361"/>
      <c r="N203" s="361"/>
      <c r="O203" s="361"/>
    </row>
    <row r="204" spans="1:15">
      <c r="A204" s="35">
        <v>100</v>
      </c>
      <c r="B204" s="89" t="s">
        <v>163</v>
      </c>
      <c r="C204" s="24">
        <v>210000</v>
      </c>
      <c r="D204" s="25">
        <v>0</v>
      </c>
      <c r="E204" s="24">
        <v>210000</v>
      </c>
      <c r="F204" s="24">
        <v>21000</v>
      </c>
      <c r="G204" s="26">
        <v>189000</v>
      </c>
      <c r="H204" s="25">
        <v>0</v>
      </c>
      <c r="I204" s="25">
        <v>0</v>
      </c>
      <c r="J204" s="25">
        <v>0</v>
      </c>
      <c r="K204" s="26">
        <v>189000</v>
      </c>
      <c r="L204" s="361"/>
      <c r="M204" s="361"/>
      <c r="N204" s="361"/>
      <c r="O204" s="361"/>
    </row>
    <row r="205" spans="1:15">
      <c r="A205" s="35">
        <v>101</v>
      </c>
      <c r="B205" s="89" t="s">
        <v>164</v>
      </c>
      <c r="C205" s="24">
        <v>210000</v>
      </c>
      <c r="D205" s="25">
        <v>0</v>
      </c>
      <c r="E205" s="24">
        <v>210000</v>
      </c>
      <c r="F205" s="24">
        <v>21000</v>
      </c>
      <c r="G205" s="26">
        <v>189000</v>
      </c>
      <c r="H205" s="25">
        <v>0</v>
      </c>
      <c r="I205" s="25">
        <v>0</v>
      </c>
      <c r="J205" s="25">
        <v>0</v>
      </c>
      <c r="K205" s="26">
        <v>189000</v>
      </c>
      <c r="L205" s="361"/>
      <c r="M205" s="361"/>
      <c r="N205" s="361"/>
      <c r="O205" s="361"/>
    </row>
    <row r="206" spans="1:15">
      <c r="A206" s="35">
        <v>102</v>
      </c>
      <c r="B206" s="89" t="s">
        <v>165</v>
      </c>
      <c r="C206" s="24">
        <v>210000</v>
      </c>
      <c r="D206" s="25">
        <v>0</v>
      </c>
      <c r="E206" s="24">
        <v>210000</v>
      </c>
      <c r="F206" s="24">
        <v>21000</v>
      </c>
      <c r="G206" s="26">
        <v>189000</v>
      </c>
      <c r="H206" s="25">
        <v>0</v>
      </c>
      <c r="I206" s="25">
        <v>0</v>
      </c>
      <c r="J206" s="25">
        <v>0</v>
      </c>
      <c r="K206" s="26">
        <v>189000</v>
      </c>
      <c r="L206" s="361"/>
      <c r="M206" s="361"/>
      <c r="N206" s="361"/>
      <c r="O206" s="361"/>
    </row>
    <row r="207" spans="1:15">
      <c r="A207" s="35">
        <v>103</v>
      </c>
      <c r="B207" s="89" t="s">
        <v>166</v>
      </c>
      <c r="C207" s="24">
        <v>210000</v>
      </c>
      <c r="D207" s="25">
        <v>0</v>
      </c>
      <c r="E207" s="24">
        <v>210000</v>
      </c>
      <c r="F207" s="24">
        <v>21000</v>
      </c>
      <c r="G207" s="26">
        <v>189000</v>
      </c>
      <c r="H207" s="25">
        <v>0</v>
      </c>
      <c r="I207" s="25">
        <v>0</v>
      </c>
      <c r="J207" s="25">
        <v>0</v>
      </c>
      <c r="K207" s="26">
        <v>189000</v>
      </c>
      <c r="L207" s="361"/>
      <c r="M207" s="361"/>
      <c r="N207" s="361"/>
      <c r="O207" s="361"/>
    </row>
    <row r="208" spans="1:15">
      <c r="A208" s="35">
        <v>104</v>
      </c>
      <c r="B208" s="89" t="s">
        <v>167</v>
      </c>
      <c r="C208" s="24">
        <v>105000</v>
      </c>
      <c r="D208" s="25">
        <v>0</v>
      </c>
      <c r="E208" s="24">
        <v>105000</v>
      </c>
      <c r="F208" s="24">
        <v>10500</v>
      </c>
      <c r="G208" s="26">
        <v>94500</v>
      </c>
      <c r="H208" s="25">
        <v>0</v>
      </c>
      <c r="I208" s="25">
        <v>0</v>
      </c>
      <c r="J208" s="25">
        <v>0</v>
      </c>
      <c r="K208" s="26">
        <v>94500</v>
      </c>
      <c r="L208" s="361"/>
      <c r="M208" s="361"/>
      <c r="N208" s="361"/>
      <c r="O208" s="361"/>
    </row>
    <row r="209" spans="1:15">
      <c r="A209" s="35">
        <v>105</v>
      </c>
      <c r="B209" s="89" t="s">
        <v>168</v>
      </c>
      <c r="C209" s="24">
        <v>210000</v>
      </c>
      <c r="D209" s="25">
        <v>0</v>
      </c>
      <c r="E209" s="24">
        <v>210000</v>
      </c>
      <c r="F209" s="24">
        <v>21000</v>
      </c>
      <c r="G209" s="26">
        <v>189000</v>
      </c>
      <c r="H209" s="25">
        <v>0</v>
      </c>
      <c r="I209" s="25">
        <v>0</v>
      </c>
      <c r="J209" s="25">
        <v>0</v>
      </c>
      <c r="K209" s="26">
        <v>189000</v>
      </c>
      <c r="L209" s="361"/>
      <c r="M209" s="361"/>
      <c r="N209" s="361"/>
      <c r="O209" s="361"/>
    </row>
    <row r="210" spans="1:15">
      <c r="A210" s="35">
        <v>106</v>
      </c>
      <c r="B210" s="89" t="s">
        <v>169</v>
      </c>
      <c r="C210" s="24">
        <v>105000</v>
      </c>
      <c r="D210" s="25">
        <v>0</v>
      </c>
      <c r="E210" s="24">
        <v>105000</v>
      </c>
      <c r="F210" s="24">
        <v>10500</v>
      </c>
      <c r="G210" s="26">
        <v>94500</v>
      </c>
      <c r="H210" s="25">
        <v>0</v>
      </c>
      <c r="I210" s="25">
        <v>0</v>
      </c>
      <c r="J210" s="25">
        <v>0</v>
      </c>
      <c r="K210" s="26">
        <v>94500</v>
      </c>
      <c r="L210" s="361"/>
      <c r="M210" s="361"/>
      <c r="N210" s="361"/>
      <c r="O210" s="361"/>
    </row>
    <row r="211" spans="1:15">
      <c r="A211" s="35">
        <v>107</v>
      </c>
      <c r="B211" s="89" t="s">
        <v>170</v>
      </c>
      <c r="C211" s="24">
        <v>210000</v>
      </c>
      <c r="D211" s="25">
        <v>7000</v>
      </c>
      <c r="E211" s="24">
        <v>203000</v>
      </c>
      <c r="F211" s="24">
        <v>20300</v>
      </c>
      <c r="G211" s="26">
        <v>182700</v>
      </c>
      <c r="H211" s="25">
        <v>0</v>
      </c>
      <c r="I211" s="25">
        <v>0</v>
      </c>
      <c r="J211" s="25">
        <v>0</v>
      </c>
      <c r="K211" s="26">
        <v>182700</v>
      </c>
      <c r="L211" s="361" t="s">
        <v>171</v>
      </c>
      <c r="M211" s="361"/>
      <c r="N211" s="361"/>
      <c r="O211" s="361"/>
    </row>
    <row r="212" spans="1:15">
      <c r="A212" s="35">
        <v>108</v>
      </c>
      <c r="B212" s="89" t="s">
        <v>172</v>
      </c>
      <c r="C212" s="24">
        <v>210000</v>
      </c>
      <c r="D212" s="25">
        <v>0</v>
      </c>
      <c r="E212" s="24">
        <v>210000</v>
      </c>
      <c r="F212" s="24">
        <v>21000</v>
      </c>
      <c r="G212" s="26">
        <v>189000</v>
      </c>
      <c r="H212" s="25">
        <v>0</v>
      </c>
      <c r="I212" s="25">
        <v>0</v>
      </c>
      <c r="J212" s="25">
        <v>0</v>
      </c>
      <c r="K212" s="26">
        <v>189000</v>
      </c>
      <c r="L212" s="361"/>
      <c r="M212" s="361"/>
      <c r="N212" s="361"/>
      <c r="O212" s="361"/>
    </row>
    <row r="213" spans="1:15">
      <c r="A213" s="35">
        <v>109</v>
      </c>
      <c r="B213" s="117" t="s">
        <v>173</v>
      </c>
      <c r="C213" s="24">
        <v>105000</v>
      </c>
      <c r="D213" s="25">
        <v>3500</v>
      </c>
      <c r="E213" s="24">
        <v>101500</v>
      </c>
      <c r="F213" s="24">
        <v>10150</v>
      </c>
      <c r="G213" s="26">
        <v>91350</v>
      </c>
      <c r="H213" s="25">
        <v>0</v>
      </c>
      <c r="I213" s="25">
        <v>0</v>
      </c>
      <c r="J213" s="25">
        <v>0</v>
      </c>
      <c r="K213" s="26">
        <v>91350</v>
      </c>
      <c r="L213" s="361" t="s">
        <v>174</v>
      </c>
      <c r="M213" s="361"/>
      <c r="N213" s="361"/>
      <c r="O213" s="361"/>
    </row>
    <row r="214" spans="1:15">
      <c r="A214" s="35">
        <v>110</v>
      </c>
      <c r="B214" s="117" t="s">
        <v>175</v>
      </c>
      <c r="C214" s="24">
        <v>35000</v>
      </c>
      <c r="D214" s="25">
        <v>0</v>
      </c>
      <c r="E214" s="24">
        <v>35000</v>
      </c>
      <c r="F214" s="24">
        <v>3500</v>
      </c>
      <c r="G214" s="26">
        <v>31500</v>
      </c>
      <c r="H214" s="25">
        <v>0</v>
      </c>
      <c r="I214" s="25">
        <v>0</v>
      </c>
      <c r="J214" s="25">
        <v>0</v>
      </c>
      <c r="K214" s="26">
        <v>31500</v>
      </c>
      <c r="L214" s="361" t="s">
        <v>176</v>
      </c>
      <c r="M214" s="361"/>
      <c r="N214" s="361"/>
      <c r="O214" s="361"/>
    </row>
    <row r="215" spans="1:15">
      <c r="A215" s="35">
        <v>111</v>
      </c>
      <c r="B215" s="117" t="s">
        <v>177</v>
      </c>
      <c r="C215" s="24">
        <v>24792</v>
      </c>
      <c r="D215" s="25">
        <v>0</v>
      </c>
      <c r="E215" s="24">
        <v>24792</v>
      </c>
      <c r="F215" s="24">
        <v>2479.2000000000003</v>
      </c>
      <c r="G215" s="26">
        <v>22312.799999999999</v>
      </c>
      <c r="H215" s="25">
        <v>0</v>
      </c>
      <c r="I215" s="25">
        <v>0</v>
      </c>
      <c r="J215" s="25">
        <v>0</v>
      </c>
      <c r="K215" s="26">
        <v>22312.799999999999</v>
      </c>
      <c r="L215" s="361" t="s">
        <v>178</v>
      </c>
      <c r="M215" s="361"/>
      <c r="N215" s="361"/>
      <c r="O215" s="361"/>
    </row>
    <row r="216" spans="1:15">
      <c r="A216" s="11"/>
      <c r="B216" s="106"/>
      <c r="C216" s="107"/>
      <c r="D216" s="108"/>
      <c r="E216" s="109"/>
      <c r="F216" s="109"/>
      <c r="G216" s="108"/>
      <c r="H216" s="108"/>
      <c r="I216" s="108"/>
      <c r="J216" s="108"/>
      <c r="K216" s="108"/>
      <c r="L216" s="109"/>
      <c r="M216" s="109"/>
    </row>
    <row r="217" spans="1:15">
      <c r="A217" s="11"/>
      <c r="B217" s="246" t="s">
        <v>179</v>
      </c>
      <c r="C217" s="118"/>
      <c r="D217" s="108"/>
      <c r="E217" s="109"/>
      <c r="F217" s="109"/>
      <c r="G217" s="108"/>
      <c r="H217" s="108"/>
      <c r="I217" s="108"/>
      <c r="J217" s="108"/>
      <c r="K217" s="108"/>
      <c r="L217" s="109"/>
      <c r="M217" s="109"/>
    </row>
    <row r="218" spans="1:15" ht="15.75" thickBot="1">
      <c r="A218" s="11"/>
      <c r="B218" s="106"/>
      <c r="C218" s="107"/>
      <c r="D218" s="108"/>
      <c r="E218" s="109"/>
      <c r="F218" s="109"/>
      <c r="G218" s="108"/>
      <c r="H218" s="108"/>
      <c r="I218" s="108"/>
      <c r="J218" s="108"/>
      <c r="K218" s="108"/>
      <c r="L218" s="109"/>
      <c r="M218" s="109"/>
    </row>
    <row r="219" spans="1:15" ht="15.75" thickBot="1">
      <c r="A219" s="11"/>
      <c r="B219" s="19" t="s">
        <v>180</v>
      </c>
      <c r="C219" s="82"/>
      <c r="D219" s="32"/>
      <c r="E219" s="34"/>
      <c r="F219" s="34"/>
      <c r="G219" s="32"/>
      <c r="H219" s="32"/>
      <c r="I219" s="32"/>
      <c r="J219" s="32"/>
      <c r="K219" s="32"/>
      <c r="L219" s="34"/>
      <c r="M219" s="34"/>
    </row>
    <row r="220" spans="1:15">
      <c r="A220" s="50">
        <v>112</v>
      </c>
      <c r="B220" s="85" t="s">
        <v>181</v>
      </c>
      <c r="C220" s="24">
        <v>340000</v>
      </c>
      <c r="D220" s="25">
        <v>0</v>
      </c>
      <c r="E220" s="24">
        <v>340000</v>
      </c>
      <c r="F220" s="24">
        <v>34000</v>
      </c>
      <c r="G220" s="26">
        <v>306000</v>
      </c>
      <c r="H220" s="25">
        <v>0</v>
      </c>
      <c r="I220" s="25">
        <v>0</v>
      </c>
      <c r="J220" s="25">
        <v>490</v>
      </c>
      <c r="K220" s="26">
        <v>305510</v>
      </c>
      <c r="L220" s="361"/>
      <c r="M220" s="361"/>
      <c r="N220" s="361"/>
      <c r="O220" s="361"/>
    </row>
    <row r="221" spans="1:15">
      <c r="A221" s="50">
        <v>113</v>
      </c>
      <c r="B221" s="90" t="s">
        <v>182</v>
      </c>
      <c r="C221" s="24">
        <v>305000</v>
      </c>
      <c r="D221" s="25">
        <v>0</v>
      </c>
      <c r="E221" s="24">
        <v>305000</v>
      </c>
      <c r="F221" s="24">
        <v>30500</v>
      </c>
      <c r="G221" s="26">
        <v>274500</v>
      </c>
      <c r="H221" s="25">
        <v>0</v>
      </c>
      <c r="I221" s="25">
        <v>0</v>
      </c>
      <c r="J221" s="25">
        <v>0</v>
      </c>
      <c r="K221" s="26">
        <v>274500</v>
      </c>
      <c r="L221" s="361"/>
      <c r="M221" s="361"/>
      <c r="N221" s="361"/>
      <c r="O221" s="361"/>
    </row>
    <row r="222" spans="1:15">
      <c r="A222" s="50">
        <v>114</v>
      </c>
      <c r="B222" s="90" t="s">
        <v>183</v>
      </c>
      <c r="C222" s="24">
        <v>210000</v>
      </c>
      <c r="D222" s="25">
        <v>0</v>
      </c>
      <c r="E222" s="24">
        <v>210000</v>
      </c>
      <c r="F222" s="24">
        <v>21000</v>
      </c>
      <c r="G222" s="26">
        <v>189000</v>
      </c>
      <c r="H222" s="25">
        <v>0</v>
      </c>
      <c r="I222" s="25">
        <v>0</v>
      </c>
      <c r="J222" s="25">
        <v>0</v>
      </c>
      <c r="K222" s="26">
        <v>189000</v>
      </c>
      <c r="L222" s="361"/>
      <c r="M222" s="361"/>
      <c r="N222" s="361"/>
      <c r="O222" s="361"/>
    </row>
    <row r="223" spans="1:15">
      <c r="A223" s="11"/>
      <c r="B223" s="106"/>
      <c r="C223" s="107"/>
      <c r="D223" s="108"/>
      <c r="E223" s="109"/>
      <c r="F223" s="109"/>
      <c r="G223" s="108"/>
      <c r="H223" s="108"/>
      <c r="I223" s="108"/>
      <c r="J223" s="108"/>
      <c r="K223" s="108"/>
      <c r="L223" s="109"/>
      <c r="M223" s="109"/>
    </row>
    <row r="224" spans="1:15">
      <c r="A224" s="11"/>
      <c r="B224" s="246" t="s">
        <v>184</v>
      </c>
      <c r="C224" s="118"/>
      <c r="D224" s="108"/>
      <c r="E224" s="109"/>
      <c r="F224" s="109"/>
      <c r="G224" s="108"/>
      <c r="H224" s="108"/>
      <c r="I224" s="108"/>
      <c r="J224" s="108"/>
      <c r="K224" s="108"/>
      <c r="L224" s="109"/>
      <c r="M224" s="109"/>
    </row>
    <row r="225" spans="1:15" ht="15.75" thickBot="1">
      <c r="A225" s="11"/>
      <c r="B225" s="106"/>
      <c r="C225" s="107"/>
      <c r="D225" s="108"/>
      <c r="E225" s="109"/>
      <c r="F225" s="109"/>
      <c r="G225" s="108"/>
      <c r="H225" s="108"/>
      <c r="I225" s="108"/>
      <c r="J225" s="108"/>
      <c r="K225" s="108"/>
      <c r="L225" s="109"/>
      <c r="M225" s="109"/>
    </row>
    <row r="226" spans="1:15" ht="15.75" thickBot="1">
      <c r="A226" s="11"/>
      <c r="B226" s="19" t="s">
        <v>185</v>
      </c>
      <c r="C226" s="59"/>
      <c r="D226" s="41"/>
      <c r="E226" s="40"/>
      <c r="F226" s="40"/>
      <c r="G226" s="41"/>
      <c r="H226" s="41"/>
      <c r="I226" s="41"/>
      <c r="J226" s="41"/>
      <c r="K226" s="41"/>
      <c r="L226" s="40"/>
      <c r="M226" s="40"/>
    </row>
    <row r="227" spans="1:15">
      <c r="A227" s="35">
        <v>115</v>
      </c>
      <c r="B227" s="85" t="s">
        <v>186</v>
      </c>
      <c r="C227" s="24">
        <v>260000</v>
      </c>
      <c r="D227" s="25">
        <v>13000</v>
      </c>
      <c r="E227" s="24">
        <v>247000</v>
      </c>
      <c r="F227" s="24">
        <v>24700</v>
      </c>
      <c r="G227" s="26">
        <v>222300</v>
      </c>
      <c r="H227" s="25">
        <v>0</v>
      </c>
      <c r="I227" s="25">
        <v>0</v>
      </c>
      <c r="J227" s="25">
        <v>0</v>
      </c>
      <c r="K227" s="26">
        <v>222300</v>
      </c>
      <c r="L227" s="361" t="s">
        <v>187</v>
      </c>
      <c r="M227" s="361"/>
      <c r="N227" s="361"/>
      <c r="O227" s="361"/>
    </row>
    <row r="228" spans="1:15">
      <c r="A228" s="35">
        <v>116</v>
      </c>
      <c r="B228" s="90" t="s">
        <v>188</v>
      </c>
      <c r="C228" s="24">
        <v>260000</v>
      </c>
      <c r="D228" s="25">
        <v>0</v>
      </c>
      <c r="E228" s="24">
        <v>260000</v>
      </c>
      <c r="F228" s="24">
        <v>26000</v>
      </c>
      <c r="G228" s="26">
        <v>234000</v>
      </c>
      <c r="H228" s="25">
        <v>0</v>
      </c>
      <c r="I228" s="25">
        <v>0</v>
      </c>
      <c r="J228" s="25">
        <v>0</v>
      </c>
      <c r="K228" s="26">
        <v>234000</v>
      </c>
      <c r="L228" s="361"/>
      <c r="M228" s="361"/>
      <c r="N228" s="361"/>
      <c r="O228" s="361"/>
    </row>
    <row r="229" spans="1:15">
      <c r="A229" s="35">
        <v>117</v>
      </c>
      <c r="B229" s="89" t="s">
        <v>189</v>
      </c>
      <c r="C229" s="24">
        <v>260000</v>
      </c>
      <c r="D229" s="25">
        <v>0</v>
      </c>
      <c r="E229" s="24">
        <v>260000</v>
      </c>
      <c r="F229" s="24">
        <v>26000</v>
      </c>
      <c r="G229" s="26">
        <v>234000</v>
      </c>
      <c r="H229" s="25">
        <v>0</v>
      </c>
      <c r="I229" s="25">
        <v>0</v>
      </c>
      <c r="J229" s="25">
        <v>0</v>
      </c>
      <c r="K229" s="26">
        <v>234000</v>
      </c>
      <c r="L229" s="361"/>
      <c r="M229" s="361"/>
      <c r="N229" s="361"/>
      <c r="O229" s="361"/>
    </row>
    <row r="230" spans="1:15" ht="15.75" thickBot="1">
      <c r="A230" s="11"/>
      <c r="B230" s="106"/>
      <c r="C230" s="107"/>
      <c r="D230" s="108"/>
      <c r="E230" s="109"/>
      <c r="F230" s="109"/>
      <c r="G230" s="108"/>
      <c r="H230" s="108"/>
      <c r="I230" s="108"/>
      <c r="J230" s="108"/>
      <c r="K230" s="108"/>
      <c r="L230" s="109"/>
      <c r="M230" s="109"/>
    </row>
    <row r="231" spans="1:15" ht="15.75" thickBot="1">
      <c r="A231" s="11"/>
      <c r="B231" s="56" t="s">
        <v>34</v>
      </c>
      <c r="C231" s="57">
        <v>4949792</v>
      </c>
      <c r="D231" s="57">
        <v>55000</v>
      </c>
      <c r="E231" s="57">
        <v>4894792</v>
      </c>
      <c r="F231" s="57">
        <v>489479.2</v>
      </c>
      <c r="G231" s="58">
        <v>4405312.8</v>
      </c>
      <c r="H231" s="57">
        <v>0</v>
      </c>
      <c r="I231" s="57">
        <v>0</v>
      </c>
      <c r="J231" s="57">
        <v>490</v>
      </c>
      <c r="K231" s="58">
        <v>4404822.8</v>
      </c>
      <c r="L231" s="109"/>
      <c r="M231" s="109"/>
    </row>
    <row r="232" spans="1:15">
      <c r="A232" s="11"/>
      <c r="B232" s="106"/>
      <c r="C232" s="107"/>
      <c r="D232" s="107"/>
      <c r="E232" s="109"/>
      <c r="F232" s="109"/>
      <c r="G232" s="108"/>
      <c r="H232" s="108"/>
      <c r="I232" s="108"/>
      <c r="J232" s="108"/>
      <c r="K232" s="108"/>
      <c r="L232" s="109"/>
      <c r="M232" s="109"/>
    </row>
    <row r="233" spans="1:15">
      <c r="A233" s="11"/>
      <c r="B233" s="246" t="s">
        <v>190</v>
      </c>
      <c r="C233" s="118"/>
      <c r="D233" s="118"/>
      <c r="E233" s="109"/>
      <c r="F233" s="109"/>
      <c r="G233" s="108"/>
      <c r="H233" s="108"/>
      <c r="I233" s="108"/>
      <c r="J233" s="108"/>
      <c r="K233" s="108"/>
      <c r="L233" s="109"/>
      <c r="M233" s="109"/>
    </row>
    <row r="234" spans="1:15" ht="15.75" thickBot="1">
      <c r="A234" s="11"/>
      <c r="B234" s="106"/>
      <c r="C234" s="107"/>
      <c r="D234" s="107"/>
      <c r="E234" s="109"/>
      <c r="F234" s="109"/>
      <c r="G234" s="108"/>
      <c r="H234" s="108"/>
      <c r="I234" s="108"/>
      <c r="J234" s="108"/>
      <c r="K234" s="108"/>
      <c r="L234" s="109"/>
      <c r="M234" s="109"/>
    </row>
    <row r="235" spans="1:15" ht="15.75" thickBot="1">
      <c r="A235" s="80"/>
      <c r="B235" s="19" t="s">
        <v>191</v>
      </c>
      <c r="C235" s="39"/>
      <c r="D235" s="39"/>
      <c r="E235" s="40"/>
      <c r="F235" s="40"/>
      <c r="G235" s="41"/>
      <c r="H235" s="41"/>
      <c r="I235" s="41"/>
      <c r="J235" s="41"/>
      <c r="K235" s="41"/>
      <c r="L235" s="40"/>
      <c r="M235" s="40"/>
    </row>
    <row r="236" spans="1:15">
      <c r="A236" s="79">
        <v>118</v>
      </c>
      <c r="B236" s="91" t="s">
        <v>192</v>
      </c>
      <c r="C236" s="24">
        <v>210000</v>
      </c>
      <c r="D236" s="25">
        <v>0</v>
      </c>
      <c r="E236" s="24">
        <v>210000</v>
      </c>
      <c r="F236" s="24">
        <v>21000</v>
      </c>
      <c r="G236" s="26">
        <v>189000</v>
      </c>
      <c r="H236" s="25">
        <v>0</v>
      </c>
      <c r="I236" s="25">
        <v>0</v>
      </c>
      <c r="J236" s="25">
        <v>0</v>
      </c>
      <c r="K236" s="26">
        <v>189000</v>
      </c>
      <c r="L236" s="361"/>
      <c r="M236" s="361"/>
      <c r="N236" s="361"/>
      <c r="O236" s="361"/>
    </row>
    <row r="237" spans="1:15">
      <c r="A237" s="79">
        <v>119</v>
      </c>
      <c r="B237" s="89" t="s">
        <v>193</v>
      </c>
      <c r="C237" s="24">
        <v>210000</v>
      </c>
      <c r="D237" s="25">
        <v>0</v>
      </c>
      <c r="E237" s="24">
        <v>210000</v>
      </c>
      <c r="F237" s="24">
        <v>21000</v>
      </c>
      <c r="G237" s="26">
        <v>189000</v>
      </c>
      <c r="H237" s="25">
        <v>0</v>
      </c>
      <c r="I237" s="25">
        <v>0</v>
      </c>
      <c r="J237" s="25">
        <v>0</v>
      </c>
      <c r="K237" s="26">
        <v>189000</v>
      </c>
      <c r="L237" s="361"/>
      <c r="M237" s="361"/>
      <c r="N237" s="361"/>
      <c r="O237" s="361"/>
    </row>
    <row r="238" spans="1:15">
      <c r="A238" s="79">
        <v>120</v>
      </c>
      <c r="B238" s="89" t="s">
        <v>194</v>
      </c>
      <c r="C238" s="24">
        <v>200000</v>
      </c>
      <c r="D238" s="24">
        <v>20000</v>
      </c>
      <c r="E238" s="24">
        <v>180000</v>
      </c>
      <c r="F238" s="24">
        <v>18000</v>
      </c>
      <c r="G238" s="26">
        <v>162000</v>
      </c>
      <c r="H238" s="25">
        <v>0</v>
      </c>
      <c r="I238" s="25">
        <v>0</v>
      </c>
      <c r="J238" s="25">
        <v>0</v>
      </c>
      <c r="K238" s="26">
        <v>162000</v>
      </c>
      <c r="L238" s="369" t="s">
        <v>195</v>
      </c>
      <c r="M238" s="369"/>
      <c r="N238" s="369"/>
      <c r="O238" s="369"/>
    </row>
    <row r="239" spans="1:15">
      <c r="A239" s="79">
        <v>121</v>
      </c>
      <c r="B239" s="89" t="s">
        <v>196</v>
      </c>
      <c r="C239" s="24">
        <v>210000</v>
      </c>
      <c r="D239" s="25">
        <v>0</v>
      </c>
      <c r="E239" s="24">
        <v>210000</v>
      </c>
      <c r="F239" s="24">
        <v>21000</v>
      </c>
      <c r="G239" s="26">
        <v>189000</v>
      </c>
      <c r="H239" s="25">
        <v>0</v>
      </c>
      <c r="I239" s="25">
        <v>0</v>
      </c>
      <c r="J239" s="25">
        <v>0</v>
      </c>
      <c r="K239" s="26">
        <v>189000</v>
      </c>
      <c r="L239" s="361"/>
      <c r="M239" s="361"/>
      <c r="N239" s="361"/>
      <c r="O239" s="361"/>
    </row>
    <row r="240" spans="1:15" ht="15.75" thickBot="1">
      <c r="A240" s="11"/>
      <c r="B240" s="106"/>
      <c r="C240" s="107"/>
      <c r="D240" s="108"/>
      <c r="E240" s="109"/>
      <c r="F240" s="109"/>
      <c r="G240" s="108"/>
      <c r="H240" s="108"/>
      <c r="I240" s="108"/>
      <c r="J240" s="108"/>
      <c r="K240" s="108"/>
      <c r="L240" s="109"/>
      <c r="M240" s="109"/>
    </row>
    <row r="241" spans="1:15" ht="15.75" thickBot="1">
      <c r="B241" s="19" t="s">
        <v>197</v>
      </c>
      <c r="C241" s="82"/>
      <c r="D241" s="41"/>
      <c r="E241" s="40"/>
      <c r="F241" s="40"/>
      <c r="G241" s="41"/>
      <c r="H241" s="41"/>
      <c r="I241" s="41"/>
      <c r="J241" s="41"/>
      <c r="K241" s="41"/>
      <c r="L241" s="40"/>
      <c r="M241" s="40"/>
    </row>
    <row r="242" spans="1:15">
      <c r="A242" s="35">
        <v>122</v>
      </c>
      <c r="B242" s="91" t="s">
        <v>198</v>
      </c>
      <c r="C242" s="24">
        <v>230000</v>
      </c>
      <c r="D242" s="25">
        <v>0</v>
      </c>
      <c r="E242" s="24">
        <v>230000</v>
      </c>
      <c r="F242" s="24">
        <v>23000</v>
      </c>
      <c r="G242" s="26">
        <v>207000</v>
      </c>
      <c r="H242" s="25">
        <v>0</v>
      </c>
      <c r="I242" s="25">
        <v>0</v>
      </c>
      <c r="J242" s="25">
        <v>0</v>
      </c>
      <c r="K242" s="26">
        <v>207000</v>
      </c>
      <c r="L242" s="361"/>
      <c r="M242" s="361"/>
      <c r="N242" s="361"/>
      <c r="O242" s="361"/>
    </row>
    <row r="243" spans="1:15">
      <c r="A243" s="35">
        <v>123</v>
      </c>
      <c r="B243" s="89" t="s">
        <v>199</v>
      </c>
      <c r="C243" s="24">
        <v>230000</v>
      </c>
      <c r="D243" s="25">
        <v>0</v>
      </c>
      <c r="E243" s="24">
        <v>230000</v>
      </c>
      <c r="F243" s="24">
        <v>23000</v>
      </c>
      <c r="G243" s="26">
        <v>207000</v>
      </c>
      <c r="H243" s="25">
        <v>0</v>
      </c>
      <c r="I243" s="25">
        <v>0</v>
      </c>
      <c r="J243" s="25">
        <v>0</v>
      </c>
      <c r="K243" s="26">
        <v>207000</v>
      </c>
      <c r="L243" s="361"/>
      <c r="M243" s="361"/>
      <c r="N243" s="361"/>
      <c r="O243" s="361"/>
    </row>
    <row r="244" spans="1:15">
      <c r="A244" s="120">
        <v>124</v>
      </c>
      <c r="B244" s="121" t="s">
        <v>200</v>
      </c>
      <c r="C244" s="122">
        <v>230000</v>
      </c>
      <c r="D244" s="25">
        <v>0</v>
      </c>
      <c r="E244" s="24">
        <v>230000</v>
      </c>
      <c r="F244" s="24">
        <v>23000</v>
      </c>
      <c r="G244" s="26">
        <v>207000</v>
      </c>
      <c r="H244" s="25">
        <v>0</v>
      </c>
      <c r="I244" s="25">
        <v>0</v>
      </c>
      <c r="J244" s="25">
        <v>0</v>
      </c>
      <c r="K244" s="26">
        <v>207000</v>
      </c>
      <c r="L244" s="361"/>
      <c r="M244" s="361"/>
      <c r="N244" s="361"/>
      <c r="O244" s="361"/>
    </row>
    <row r="245" spans="1:15">
      <c r="A245" s="35">
        <v>125</v>
      </c>
      <c r="B245" s="89" t="s">
        <v>201</v>
      </c>
      <c r="C245" s="24">
        <v>230000</v>
      </c>
      <c r="D245" s="25">
        <v>0</v>
      </c>
      <c r="E245" s="24">
        <v>230000</v>
      </c>
      <c r="F245" s="24">
        <v>23000</v>
      </c>
      <c r="G245" s="26">
        <v>207000</v>
      </c>
      <c r="H245" s="25">
        <v>0</v>
      </c>
      <c r="I245" s="25">
        <v>0</v>
      </c>
      <c r="J245" s="25">
        <v>0</v>
      </c>
      <c r="K245" s="26">
        <v>207000</v>
      </c>
      <c r="L245" s="361"/>
      <c r="M245" s="361"/>
      <c r="N245" s="361"/>
      <c r="O245" s="361"/>
    </row>
    <row r="246" spans="1:15" ht="15.75" thickBot="1">
      <c r="A246" s="11"/>
      <c r="B246" s="83"/>
      <c r="C246" s="59"/>
      <c r="D246" s="41"/>
      <c r="E246" s="40"/>
      <c r="F246" s="40"/>
      <c r="G246" s="41"/>
      <c r="H246" s="41"/>
      <c r="I246" s="41"/>
      <c r="J246" s="41"/>
      <c r="K246" s="41"/>
      <c r="L246" s="40"/>
      <c r="M246" s="40"/>
    </row>
    <row r="247" spans="1:15" ht="15.75" thickBot="1">
      <c r="A247" s="11"/>
      <c r="B247" s="19" t="s">
        <v>202</v>
      </c>
      <c r="C247" s="82"/>
      <c r="D247" s="32"/>
      <c r="E247" s="34"/>
      <c r="F247" s="34"/>
      <c r="G247" s="32"/>
      <c r="H247" s="32"/>
      <c r="I247" s="32"/>
      <c r="J247" s="32"/>
      <c r="K247" s="32"/>
      <c r="L247" s="34"/>
      <c r="M247" s="34"/>
    </row>
    <row r="248" spans="1:15">
      <c r="A248" s="50">
        <v>126</v>
      </c>
      <c r="B248" s="91" t="s">
        <v>203</v>
      </c>
      <c r="C248" s="24">
        <v>230000</v>
      </c>
      <c r="D248" s="25">
        <v>0</v>
      </c>
      <c r="E248" s="24">
        <v>230000</v>
      </c>
      <c r="F248" s="24">
        <v>23000</v>
      </c>
      <c r="G248" s="26">
        <v>207000</v>
      </c>
      <c r="H248" s="25">
        <v>0</v>
      </c>
      <c r="I248" s="25">
        <v>0</v>
      </c>
      <c r="J248" s="25">
        <v>0</v>
      </c>
      <c r="K248" s="26">
        <v>207000</v>
      </c>
      <c r="L248" s="361"/>
      <c r="M248" s="361"/>
      <c r="N248" s="361"/>
      <c r="O248" s="361"/>
    </row>
    <row r="249" spans="1:15">
      <c r="A249" s="50">
        <v>127</v>
      </c>
      <c r="B249" s="89" t="s">
        <v>204</v>
      </c>
      <c r="C249" s="63">
        <v>230000</v>
      </c>
      <c r="D249" s="25">
        <v>0</v>
      </c>
      <c r="E249" s="24">
        <v>230000</v>
      </c>
      <c r="F249" s="24">
        <v>23000</v>
      </c>
      <c r="G249" s="26">
        <v>207000</v>
      </c>
      <c r="H249" s="25">
        <v>0</v>
      </c>
      <c r="I249" s="25">
        <v>0</v>
      </c>
      <c r="J249" s="25">
        <v>0</v>
      </c>
      <c r="K249" s="26">
        <v>207000</v>
      </c>
      <c r="L249" s="361"/>
      <c r="M249" s="361"/>
      <c r="N249" s="361"/>
      <c r="O249" s="361"/>
    </row>
    <row r="250" spans="1:15">
      <c r="A250" s="50">
        <v>128</v>
      </c>
      <c r="B250" s="89" t="s">
        <v>205</v>
      </c>
      <c r="C250" s="24">
        <v>230000</v>
      </c>
      <c r="D250" s="25">
        <v>0</v>
      </c>
      <c r="E250" s="24">
        <v>230000</v>
      </c>
      <c r="F250" s="24">
        <v>23000</v>
      </c>
      <c r="G250" s="26">
        <v>207000</v>
      </c>
      <c r="H250" s="25">
        <v>0</v>
      </c>
      <c r="I250" s="25">
        <v>0</v>
      </c>
      <c r="J250" s="25">
        <v>0</v>
      </c>
      <c r="K250" s="26">
        <v>207000</v>
      </c>
      <c r="L250" s="361"/>
      <c r="M250" s="361"/>
      <c r="N250" s="361"/>
      <c r="O250" s="361"/>
    </row>
    <row r="251" spans="1:15">
      <c r="A251" s="50">
        <v>129</v>
      </c>
      <c r="B251" s="89" t="s">
        <v>206</v>
      </c>
      <c r="C251" s="24">
        <v>230000</v>
      </c>
      <c r="D251" s="25">
        <v>0</v>
      </c>
      <c r="E251" s="24">
        <v>230000</v>
      </c>
      <c r="F251" s="24">
        <v>23000</v>
      </c>
      <c r="G251" s="26">
        <v>207000</v>
      </c>
      <c r="H251" s="25">
        <v>0</v>
      </c>
      <c r="I251" s="25">
        <v>0</v>
      </c>
      <c r="J251" s="25">
        <v>0</v>
      </c>
      <c r="K251" s="26">
        <v>207000</v>
      </c>
      <c r="L251" s="361" t="s">
        <v>21</v>
      </c>
      <c r="M251" s="361"/>
      <c r="N251" s="361"/>
      <c r="O251" s="361"/>
    </row>
    <row r="252" spans="1:15" ht="15.75" thickBot="1">
      <c r="A252" s="11"/>
      <c r="B252" s="106"/>
      <c r="C252" s="107"/>
      <c r="D252" s="108"/>
      <c r="E252" s="109"/>
      <c r="F252" s="109"/>
      <c r="G252" s="108"/>
      <c r="H252" s="108"/>
      <c r="I252" s="108"/>
      <c r="J252" s="108"/>
      <c r="K252" s="108"/>
      <c r="L252" s="109"/>
      <c r="M252" s="109"/>
    </row>
    <row r="253" spans="1:15" ht="15.75" thickBot="1">
      <c r="B253" s="19" t="s">
        <v>207</v>
      </c>
      <c r="C253" s="82"/>
      <c r="D253" s="32"/>
      <c r="E253" s="34"/>
      <c r="F253" s="34"/>
      <c r="G253" s="32"/>
      <c r="H253" s="32"/>
      <c r="I253" s="32"/>
      <c r="J253" s="32"/>
      <c r="K253" s="32"/>
      <c r="L253" s="34"/>
      <c r="M253" s="34"/>
    </row>
    <row r="254" spans="1:15">
      <c r="A254" s="35">
        <v>130</v>
      </c>
      <c r="B254" s="91" t="s">
        <v>208</v>
      </c>
      <c r="C254" s="24">
        <v>220000</v>
      </c>
      <c r="D254" s="25">
        <v>0</v>
      </c>
      <c r="E254" s="24">
        <v>220000</v>
      </c>
      <c r="F254" s="24">
        <v>22000</v>
      </c>
      <c r="G254" s="26">
        <v>198000</v>
      </c>
      <c r="H254" s="25">
        <v>0</v>
      </c>
      <c r="I254" s="25">
        <v>0</v>
      </c>
      <c r="J254" s="25">
        <v>0</v>
      </c>
      <c r="K254" s="26">
        <v>198000</v>
      </c>
      <c r="L254" s="361"/>
      <c r="M254" s="361"/>
      <c r="N254" s="361"/>
      <c r="O254" s="361"/>
    </row>
    <row r="255" spans="1:15">
      <c r="A255" s="35">
        <v>131</v>
      </c>
      <c r="B255" s="89" t="s">
        <v>209</v>
      </c>
      <c r="C255" s="24">
        <v>220000</v>
      </c>
      <c r="D255" s="25">
        <v>0</v>
      </c>
      <c r="E255" s="24">
        <v>220000</v>
      </c>
      <c r="F255" s="24">
        <v>22000</v>
      </c>
      <c r="G255" s="26">
        <v>198000</v>
      </c>
      <c r="H255" s="25">
        <v>0</v>
      </c>
      <c r="I255" s="25">
        <v>0</v>
      </c>
      <c r="J255" s="25">
        <v>0</v>
      </c>
      <c r="K255" s="26">
        <v>198000</v>
      </c>
      <c r="L255" s="361"/>
      <c r="M255" s="361"/>
      <c r="N255" s="361"/>
      <c r="O255" s="361"/>
    </row>
    <row r="256" spans="1:15">
      <c r="A256" s="35">
        <v>132</v>
      </c>
      <c r="B256" s="89" t="s">
        <v>210</v>
      </c>
      <c r="C256" s="24">
        <v>220000</v>
      </c>
      <c r="D256" s="25">
        <v>0</v>
      </c>
      <c r="E256" s="24">
        <v>220000</v>
      </c>
      <c r="F256" s="24">
        <v>22000</v>
      </c>
      <c r="G256" s="26">
        <v>198000</v>
      </c>
      <c r="H256" s="25">
        <v>0</v>
      </c>
      <c r="I256" s="25">
        <v>0</v>
      </c>
      <c r="J256" s="25">
        <v>0</v>
      </c>
      <c r="K256" s="26">
        <v>198000</v>
      </c>
      <c r="L256" s="361"/>
      <c r="M256" s="361"/>
      <c r="N256" s="361"/>
      <c r="O256" s="361"/>
    </row>
    <row r="257" spans="1:15">
      <c r="A257" s="35">
        <v>133</v>
      </c>
      <c r="B257" s="89" t="s">
        <v>211</v>
      </c>
      <c r="C257" s="24">
        <v>220000</v>
      </c>
      <c r="D257" s="25">
        <v>0</v>
      </c>
      <c r="E257" s="24">
        <v>220000</v>
      </c>
      <c r="F257" s="24">
        <v>22000</v>
      </c>
      <c r="G257" s="26">
        <v>198000</v>
      </c>
      <c r="H257" s="25">
        <v>0</v>
      </c>
      <c r="I257" s="25">
        <v>0</v>
      </c>
      <c r="J257" s="25">
        <v>0</v>
      </c>
      <c r="K257" s="26">
        <v>198000</v>
      </c>
      <c r="L257" s="361"/>
      <c r="M257" s="361"/>
      <c r="N257" s="361"/>
      <c r="O257" s="361"/>
    </row>
    <row r="258" spans="1:15" ht="15.75" thickBot="1">
      <c r="A258" s="11"/>
      <c r="B258" s="83"/>
      <c r="C258" s="59"/>
      <c r="D258" s="70"/>
      <c r="E258" s="69"/>
      <c r="F258" s="69"/>
      <c r="G258" s="70"/>
      <c r="H258" s="70"/>
      <c r="I258" s="70"/>
      <c r="J258" s="70"/>
      <c r="K258" s="70"/>
      <c r="L258" s="40"/>
      <c r="M258" s="40"/>
      <c r="N258" s="40"/>
      <c r="O258" s="40"/>
    </row>
    <row r="259" spans="1:15" ht="15.75" thickBot="1">
      <c r="A259" s="11"/>
      <c r="B259" s="56" t="s">
        <v>34</v>
      </c>
      <c r="C259" s="57">
        <v>3550000</v>
      </c>
      <c r="D259" s="57">
        <v>20000</v>
      </c>
      <c r="E259" s="57">
        <v>3530000</v>
      </c>
      <c r="F259" s="57">
        <v>353000</v>
      </c>
      <c r="G259" s="58">
        <v>3177000</v>
      </c>
      <c r="H259" s="57">
        <v>0</v>
      </c>
      <c r="I259" s="57">
        <v>0</v>
      </c>
      <c r="J259" s="57">
        <v>0</v>
      </c>
      <c r="K259" s="58">
        <v>3177000</v>
      </c>
      <c r="L259" s="40"/>
      <c r="M259" s="40"/>
      <c r="N259" s="40"/>
      <c r="O259" s="40"/>
    </row>
    <row r="260" spans="1:15" ht="15.75" thickBot="1">
      <c r="A260" s="11"/>
      <c r="B260" s="83"/>
      <c r="C260" s="59"/>
      <c r="D260" s="41"/>
      <c r="E260" s="40"/>
      <c r="F260" s="40"/>
      <c r="G260" s="41"/>
      <c r="H260" s="41"/>
      <c r="I260" s="41"/>
      <c r="J260" s="41"/>
      <c r="K260" s="41"/>
      <c r="L260" s="40"/>
      <c r="M260" s="40"/>
      <c r="N260" s="51"/>
      <c r="O260" s="51"/>
    </row>
    <row r="261" spans="1:15" ht="15.75" thickBot="1">
      <c r="A261" s="11"/>
      <c r="B261" s="19" t="s">
        <v>212</v>
      </c>
      <c r="C261" s="59"/>
      <c r="D261" s="41"/>
      <c r="E261" s="40"/>
      <c r="F261" s="40"/>
      <c r="G261" s="41"/>
      <c r="H261" s="41"/>
      <c r="I261" s="41"/>
      <c r="J261" s="41"/>
      <c r="K261" s="41"/>
      <c r="L261" s="40"/>
      <c r="M261" s="40"/>
    </row>
    <row r="262" spans="1:15">
      <c r="A262" s="35">
        <v>134</v>
      </c>
      <c r="B262" s="91" t="s">
        <v>213</v>
      </c>
      <c r="C262" s="24">
        <v>220000</v>
      </c>
      <c r="D262" s="25">
        <v>58666.666666666664</v>
      </c>
      <c r="E262" s="24">
        <v>161333.33333333334</v>
      </c>
      <c r="F262" s="24">
        <v>16133.333333333336</v>
      </c>
      <c r="G262" s="26">
        <v>145200</v>
      </c>
      <c r="H262" s="25">
        <v>0</v>
      </c>
      <c r="I262" s="25">
        <v>0</v>
      </c>
      <c r="J262" s="25">
        <v>0</v>
      </c>
      <c r="K262" s="26">
        <v>145200</v>
      </c>
      <c r="L262" s="361" t="s">
        <v>214</v>
      </c>
      <c r="M262" s="361"/>
      <c r="N262" s="361"/>
      <c r="O262" s="361"/>
    </row>
    <row r="263" spans="1:15">
      <c r="A263" s="35"/>
      <c r="B263" s="91" t="s">
        <v>215</v>
      </c>
      <c r="C263" s="24">
        <v>220000</v>
      </c>
      <c r="D263" s="25">
        <v>183333.33333333331</v>
      </c>
      <c r="E263" s="24">
        <v>36666.666666666686</v>
      </c>
      <c r="F263" s="24">
        <v>3666.6666666666688</v>
      </c>
      <c r="G263" s="26">
        <v>33000.000000000015</v>
      </c>
      <c r="H263" s="25">
        <v>0</v>
      </c>
      <c r="I263" s="25">
        <v>0</v>
      </c>
      <c r="J263" s="25">
        <v>0</v>
      </c>
      <c r="K263" s="26">
        <v>33000.000000000015</v>
      </c>
      <c r="L263" s="361" t="s">
        <v>216</v>
      </c>
      <c r="M263" s="361"/>
      <c r="N263" s="361"/>
      <c r="O263" s="361"/>
    </row>
    <row r="264" spans="1:15" ht="15.75" thickBot="1">
      <c r="A264" s="11"/>
      <c r="B264" s="83"/>
      <c r="C264" s="40"/>
      <c r="D264" s="41"/>
      <c r="E264" s="40"/>
      <c r="F264" s="40"/>
      <c r="G264" s="41"/>
      <c r="H264" s="41"/>
      <c r="I264" s="41"/>
      <c r="J264" s="41"/>
      <c r="K264" s="41"/>
      <c r="L264" s="40"/>
      <c r="M264" s="40"/>
      <c r="N264" s="51"/>
      <c r="O264" s="51"/>
    </row>
    <row r="265" spans="1:15" ht="15.75" thickBot="1">
      <c r="A265" s="11"/>
      <c r="B265" s="19" t="s">
        <v>217</v>
      </c>
      <c r="C265" s="40"/>
      <c r="D265" s="41"/>
      <c r="E265" s="40"/>
      <c r="F265" s="40"/>
      <c r="G265" s="41"/>
      <c r="H265" s="41"/>
      <c r="I265" s="41"/>
      <c r="J265" s="41"/>
      <c r="K265" s="41"/>
      <c r="L265" s="40"/>
      <c r="M265" s="40"/>
    </row>
    <row r="266" spans="1:15">
      <c r="A266" s="35">
        <v>135</v>
      </c>
      <c r="B266" s="91" t="s">
        <v>218</v>
      </c>
      <c r="C266" s="24">
        <v>220000</v>
      </c>
      <c r="D266" s="25">
        <v>0</v>
      </c>
      <c r="E266" s="24">
        <v>220000</v>
      </c>
      <c r="F266" s="24">
        <v>22000</v>
      </c>
      <c r="G266" s="26">
        <v>198000</v>
      </c>
      <c r="H266" s="25">
        <v>0</v>
      </c>
      <c r="I266" s="25">
        <v>0</v>
      </c>
      <c r="J266" s="25">
        <v>0</v>
      </c>
      <c r="K266" s="26">
        <v>198000</v>
      </c>
      <c r="L266" s="361" t="s">
        <v>21</v>
      </c>
      <c r="M266" s="361"/>
      <c r="N266" s="361"/>
      <c r="O266" s="361"/>
    </row>
    <row r="267" spans="1:15" ht="15.75" thickBot="1">
      <c r="A267" s="11"/>
      <c r="B267" s="123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</row>
    <row r="268" spans="1:15" ht="15.75" thickBot="1">
      <c r="A268" s="92"/>
      <c r="B268" s="19" t="s">
        <v>219</v>
      </c>
      <c r="C268" s="40"/>
      <c r="D268" s="41"/>
      <c r="E268" s="40"/>
      <c r="F268" s="40"/>
      <c r="G268" s="41"/>
      <c r="H268" s="41"/>
      <c r="I268" s="41"/>
      <c r="J268" s="41"/>
      <c r="K268" s="41"/>
      <c r="L268" s="40"/>
      <c r="M268" s="40"/>
    </row>
    <row r="269" spans="1:15">
      <c r="A269" s="50">
        <v>136</v>
      </c>
      <c r="B269" s="91" t="s">
        <v>220</v>
      </c>
      <c r="C269" s="24">
        <v>220000</v>
      </c>
      <c r="D269" s="25">
        <v>0</v>
      </c>
      <c r="E269" s="24">
        <v>220000</v>
      </c>
      <c r="F269" s="24">
        <v>22000</v>
      </c>
      <c r="G269" s="26">
        <v>198000</v>
      </c>
      <c r="H269" s="25">
        <v>0</v>
      </c>
      <c r="I269" s="25">
        <v>0</v>
      </c>
      <c r="J269" s="25">
        <v>0</v>
      </c>
      <c r="K269" s="26">
        <v>198000</v>
      </c>
      <c r="L269" s="361"/>
      <c r="M269" s="361"/>
      <c r="N269" s="361"/>
      <c r="O269" s="361"/>
    </row>
    <row r="270" spans="1:15">
      <c r="A270" s="50">
        <v>137</v>
      </c>
      <c r="B270" s="91" t="s">
        <v>221</v>
      </c>
      <c r="C270" s="24">
        <v>220000</v>
      </c>
      <c r="D270" s="25">
        <v>0</v>
      </c>
      <c r="E270" s="24">
        <v>220000</v>
      </c>
      <c r="F270" s="24">
        <v>22000</v>
      </c>
      <c r="G270" s="26">
        <v>198000</v>
      </c>
      <c r="H270" s="25">
        <v>0</v>
      </c>
      <c r="I270" s="25">
        <v>0</v>
      </c>
      <c r="J270" s="25">
        <v>0</v>
      </c>
      <c r="K270" s="26">
        <v>198000</v>
      </c>
      <c r="L270" s="361" t="s">
        <v>21</v>
      </c>
      <c r="M270" s="361"/>
      <c r="N270" s="361"/>
      <c r="O270" s="361"/>
    </row>
    <row r="271" spans="1:15" ht="15.75" thickBot="1">
      <c r="A271" s="11"/>
      <c r="B271" s="83"/>
      <c r="C271" s="40"/>
      <c r="D271" s="41"/>
      <c r="E271" s="40"/>
      <c r="F271" s="40"/>
      <c r="G271" s="41"/>
      <c r="H271" s="41"/>
      <c r="I271" s="41"/>
      <c r="J271" s="41"/>
      <c r="K271" s="41"/>
      <c r="L271" s="40"/>
      <c r="M271" s="40"/>
    </row>
    <row r="272" spans="1:15" ht="15.75" thickBot="1">
      <c r="A272" s="21"/>
      <c r="B272" s="19" t="s">
        <v>222</v>
      </c>
      <c r="C272" s="40"/>
      <c r="D272" s="41"/>
      <c r="E272" s="40"/>
      <c r="F272" s="40"/>
      <c r="G272" s="41"/>
      <c r="H272" s="41"/>
      <c r="I272" s="41"/>
      <c r="J272" s="41"/>
      <c r="K272" s="41"/>
      <c r="L272" s="40"/>
      <c r="M272" s="40"/>
    </row>
    <row r="273" spans="1:15">
      <c r="A273" s="35">
        <v>138</v>
      </c>
      <c r="B273" s="91" t="s">
        <v>223</v>
      </c>
      <c r="C273" s="124">
        <v>220000</v>
      </c>
      <c r="D273" s="25">
        <v>0</v>
      </c>
      <c r="E273" s="24">
        <v>220000</v>
      </c>
      <c r="F273" s="24">
        <v>22000</v>
      </c>
      <c r="G273" s="26">
        <v>198000</v>
      </c>
      <c r="H273" s="25">
        <v>0</v>
      </c>
      <c r="I273" s="25">
        <v>0</v>
      </c>
      <c r="J273" s="25">
        <v>0</v>
      </c>
      <c r="K273" s="26">
        <v>198000</v>
      </c>
      <c r="L273" s="361"/>
      <c r="M273" s="361"/>
      <c r="N273" s="361"/>
      <c r="O273" s="361"/>
    </row>
    <row r="274" spans="1:15">
      <c r="A274" s="35">
        <v>139</v>
      </c>
      <c r="B274" s="89" t="s">
        <v>224</v>
      </c>
      <c r="C274" s="24">
        <v>220000</v>
      </c>
      <c r="D274" s="25">
        <v>0</v>
      </c>
      <c r="E274" s="24">
        <v>220000</v>
      </c>
      <c r="F274" s="24">
        <v>22000</v>
      </c>
      <c r="G274" s="26">
        <v>198000</v>
      </c>
      <c r="H274" s="25">
        <v>0</v>
      </c>
      <c r="I274" s="25">
        <v>0</v>
      </c>
      <c r="J274" s="25">
        <v>0</v>
      </c>
      <c r="K274" s="26">
        <v>198000</v>
      </c>
      <c r="L274" s="361"/>
      <c r="M274" s="361"/>
      <c r="N274" s="361"/>
      <c r="O274" s="361"/>
    </row>
    <row r="275" spans="1:15">
      <c r="A275" s="35">
        <v>140</v>
      </c>
      <c r="B275" s="89" t="s">
        <v>225</v>
      </c>
      <c r="C275" s="24">
        <v>220000</v>
      </c>
      <c r="D275" s="25">
        <v>0</v>
      </c>
      <c r="E275" s="24">
        <v>220000</v>
      </c>
      <c r="F275" s="24">
        <v>22000</v>
      </c>
      <c r="G275" s="26">
        <v>198000</v>
      </c>
      <c r="H275" s="25">
        <v>0</v>
      </c>
      <c r="I275" s="25">
        <v>0</v>
      </c>
      <c r="J275" s="25">
        <v>0</v>
      </c>
      <c r="K275" s="26">
        <v>198000</v>
      </c>
      <c r="L275" s="361"/>
      <c r="M275" s="361"/>
      <c r="N275" s="361"/>
      <c r="O275" s="361"/>
    </row>
    <row r="276" spans="1:15" ht="15.75" thickBot="1">
      <c r="A276" s="11"/>
      <c r="B276" s="83"/>
      <c r="C276" s="40"/>
      <c r="D276" s="41"/>
      <c r="E276" s="40"/>
      <c r="F276" s="40"/>
      <c r="G276" s="41"/>
      <c r="H276" s="41"/>
      <c r="I276" s="41"/>
      <c r="J276" s="41"/>
      <c r="K276" s="41"/>
      <c r="L276" s="40"/>
      <c r="M276" s="40"/>
    </row>
    <row r="277" spans="1:15" ht="15.75" thickBot="1">
      <c r="B277" s="19" t="s">
        <v>226</v>
      </c>
      <c r="C277" s="40"/>
      <c r="D277" s="41"/>
      <c r="E277" s="40"/>
      <c r="F277" s="40"/>
      <c r="G277" s="41"/>
      <c r="H277" s="41"/>
      <c r="I277" s="41"/>
      <c r="J277" s="41"/>
      <c r="K277" s="41"/>
      <c r="L277" s="40"/>
      <c r="M277" s="40"/>
    </row>
    <row r="278" spans="1:15">
      <c r="A278" s="35">
        <v>141</v>
      </c>
      <c r="B278" s="91" t="s">
        <v>227</v>
      </c>
      <c r="C278" s="24">
        <v>220000</v>
      </c>
      <c r="D278" s="25">
        <v>0</v>
      </c>
      <c r="E278" s="24">
        <v>220000</v>
      </c>
      <c r="F278" s="24">
        <v>22000</v>
      </c>
      <c r="G278" s="26">
        <v>198000</v>
      </c>
      <c r="H278" s="25">
        <v>0</v>
      </c>
      <c r="I278" s="25">
        <v>0</v>
      </c>
      <c r="J278" s="25">
        <v>0</v>
      </c>
      <c r="K278" s="26">
        <v>198000</v>
      </c>
      <c r="L278" s="361"/>
      <c r="M278" s="361"/>
      <c r="N278" s="361"/>
      <c r="O278" s="361"/>
    </row>
    <row r="279" spans="1:15" ht="15.75" thickBot="1">
      <c r="A279" s="11"/>
      <c r="B279" s="83"/>
      <c r="C279" s="40"/>
      <c r="D279" s="41"/>
      <c r="E279" s="40"/>
      <c r="F279" s="40"/>
      <c r="G279" s="41"/>
      <c r="H279" s="41"/>
      <c r="I279" s="41"/>
      <c r="J279" s="41"/>
      <c r="K279" s="41"/>
      <c r="L279" s="40"/>
      <c r="M279" s="40"/>
    </row>
    <row r="280" spans="1:15" ht="15.75" thickBot="1">
      <c r="A280" s="11"/>
      <c r="B280" s="19" t="s">
        <v>228</v>
      </c>
      <c r="C280" s="40"/>
      <c r="D280" s="41"/>
      <c r="E280" s="40"/>
      <c r="F280" s="40"/>
      <c r="G280" s="41"/>
      <c r="H280" s="41"/>
      <c r="I280" s="41"/>
      <c r="J280" s="41"/>
      <c r="K280" s="41"/>
      <c r="L280" s="40"/>
      <c r="M280" s="40"/>
    </row>
    <row r="281" spans="1:15">
      <c r="A281" s="44">
        <v>142</v>
      </c>
      <c r="B281" s="125" t="s">
        <v>229</v>
      </c>
      <c r="C281" s="124">
        <v>105000</v>
      </c>
      <c r="D281" s="25">
        <v>0</v>
      </c>
      <c r="E281" s="24">
        <v>105000</v>
      </c>
      <c r="F281" s="24">
        <v>10500</v>
      </c>
      <c r="G281" s="26">
        <v>94500</v>
      </c>
      <c r="H281" s="25">
        <v>0</v>
      </c>
      <c r="I281" s="25">
        <v>0</v>
      </c>
      <c r="J281" s="25">
        <v>0</v>
      </c>
      <c r="K281" s="26">
        <v>94500</v>
      </c>
      <c r="L281" s="361"/>
      <c r="M281" s="361"/>
      <c r="N281" s="361"/>
      <c r="O281" s="361"/>
    </row>
    <row r="282" spans="1:15">
      <c r="A282" s="35">
        <v>143</v>
      </c>
      <c r="B282" s="89" t="s">
        <v>230</v>
      </c>
      <c r="C282" s="124">
        <v>220000</v>
      </c>
      <c r="D282" s="25">
        <v>0</v>
      </c>
      <c r="E282" s="24">
        <v>220000</v>
      </c>
      <c r="F282" s="24">
        <v>22000</v>
      </c>
      <c r="G282" s="26">
        <v>198000</v>
      </c>
      <c r="H282" s="25">
        <v>0</v>
      </c>
      <c r="I282" s="25">
        <v>0</v>
      </c>
      <c r="J282" s="25">
        <v>0</v>
      </c>
      <c r="K282" s="26">
        <v>198000</v>
      </c>
      <c r="L282" s="361"/>
      <c r="M282" s="361"/>
      <c r="N282" s="361"/>
      <c r="O282" s="361"/>
    </row>
    <row r="283" spans="1:15" ht="15.75" thickBot="1">
      <c r="A283" s="11"/>
      <c r="B283" s="83"/>
      <c r="C283" s="59"/>
      <c r="D283" s="41"/>
      <c r="E283" s="40"/>
      <c r="F283" s="40"/>
      <c r="G283" s="41"/>
      <c r="H283" s="41"/>
      <c r="I283" s="41"/>
      <c r="J283" s="41"/>
      <c r="K283" s="41"/>
      <c r="L283" s="40"/>
      <c r="M283" s="40"/>
    </row>
    <row r="284" spans="1:15" ht="15.75" thickBot="1">
      <c r="A284" s="11"/>
      <c r="B284" s="94" t="s">
        <v>231</v>
      </c>
      <c r="C284" s="59"/>
      <c r="D284" s="41"/>
      <c r="E284" s="40"/>
      <c r="F284" s="40"/>
      <c r="G284" s="41"/>
      <c r="H284" s="41"/>
      <c r="I284" s="41"/>
      <c r="J284" s="41"/>
      <c r="K284" s="41"/>
      <c r="L284" s="40"/>
      <c r="M284" s="40"/>
    </row>
    <row r="285" spans="1:15">
      <c r="A285" s="44">
        <v>144</v>
      </c>
      <c r="B285" s="125" t="s">
        <v>232</v>
      </c>
      <c r="C285" s="24">
        <v>230000</v>
      </c>
      <c r="D285" s="25">
        <v>0</v>
      </c>
      <c r="E285" s="24">
        <v>230000</v>
      </c>
      <c r="F285" s="24">
        <v>23000</v>
      </c>
      <c r="G285" s="26">
        <v>207000</v>
      </c>
      <c r="H285" s="25">
        <v>0</v>
      </c>
      <c r="I285" s="25">
        <v>0</v>
      </c>
      <c r="J285" s="25">
        <v>0</v>
      </c>
      <c r="K285" s="26">
        <v>207000</v>
      </c>
      <c r="L285" s="361" t="s">
        <v>21</v>
      </c>
      <c r="M285" s="361"/>
      <c r="N285" s="361"/>
      <c r="O285" s="361"/>
    </row>
    <row r="286" spans="1:15">
      <c r="A286" s="35">
        <v>145</v>
      </c>
      <c r="B286" s="89" t="s">
        <v>233</v>
      </c>
      <c r="C286" s="124">
        <v>230000</v>
      </c>
      <c r="D286" s="25">
        <v>0</v>
      </c>
      <c r="E286" s="24">
        <v>230000</v>
      </c>
      <c r="F286" s="24">
        <v>23000</v>
      </c>
      <c r="G286" s="26">
        <v>207000</v>
      </c>
      <c r="H286" s="25">
        <v>0</v>
      </c>
      <c r="I286" s="25">
        <v>0</v>
      </c>
      <c r="J286" s="25">
        <v>0</v>
      </c>
      <c r="K286" s="26">
        <v>207000</v>
      </c>
      <c r="L286" s="361" t="s">
        <v>21</v>
      </c>
      <c r="M286" s="361"/>
      <c r="N286" s="361"/>
      <c r="O286" s="361"/>
    </row>
    <row r="287" spans="1:15">
      <c r="A287" s="35">
        <v>146</v>
      </c>
      <c r="B287" s="89" t="s">
        <v>234</v>
      </c>
      <c r="C287" s="124">
        <v>230000</v>
      </c>
      <c r="D287" s="25">
        <v>0</v>
      </c>
      <c r="E287" s="24">
        <v>230000</v>
      </c>
      <c r="F287" s="24">
        <v>23000</v>
      </c>
      <c r="G287" s="26">
        <v>207000</v>
      </c>
      <c r="H287" s="25">
        <v>0</v>
      </c>
      <c r="I287" s="25">
        <v>0</v>
      </c>
      <c r="J287" s="25">
        <v>0</v>
      </c>
      <c r="K287" s="26">
        <v>207000</v>
      </c>
      <c r="L287" s="361" t="s">
        <v>21</v>
      </c>
      <c r="M287" s="361"/>
      <c r="N287" s="361"/>
      <c r="O287" s="361"/>
    </row>
    <row r="288" spans="1:15">
      <c r="A288" s="11"/>
      <c r="B288" s="126"/>
      <c r="C288" s="127"/>
      <c r="D288" s="41"/>
      <c r="E288" s="128"/>
      <c r="F288" s="128"/>
      <c r="G288" s="41"/>
      <c r="H288" s="41"/>
      <c r="I288" s="41"/>
      <c r="J288" s="41"/>
      <c r="K288" s="41"/>
      <c r="L288" s="40"/>
      <c r="M288" s="40"/>
    </row>
    <row r="289" spans="1:15">
      <c r="A289" s="11"/>
      <c r="B289" s="246" t="s">
        <v>235</v>
      </c>
      <c r="C289" s="129"/>
      <c r="D289" s="41"/>
      <c r="E289" s="109"/>
      <c r="F289" s="40"/>
      <c r="G289" s="41"/>
      <c r="H289" s="41"/>
      <c r="I289" s="41"/>
      <c r="J289" s="41"/>
      <c r="K289" s="41"/>
      <c r="L289" s="40"/>
      <c r="M289" s="40"/>
    </row>
    <row r="290" spans="1:15" ht="15.75" thickBot="1">
      <c r="A290" s="11"/>
      <c r="B290" s="126"/>
      <c r="C290" s="127"/>
      <c r="D290" s="41"/>
      <c r="E290" s="128"/>
      <c r="F290" s="128"/>
      <c r="G290" s="41"/>
      <c r="H290" s="41"/>
      <c r="I290" s="41"/>
      <c r="J290" s="41"/>
      <c r="K290" s="41"/>
      <c r="L290" s="40"/>
      <c r="M290" s="40"/>
    </row>
    <row r="291" spans="1:15" ht="15.75" thickBot="1">
      <c r="A291" s="11"/>
      <c r="B291" s="19" t="s">
        <v>236</v>
      </c>
      <c r="C291" s="59"/>
      <c r="D291" s="41"/>
      <c r="E291" s="40"/>
      <c r="F291" s="40"/>
      <c r="G291" s="41"/>
      <c r="H291" s="41"/>
      <c r="I291" s="41"/>
      <c r="J291" s="41"/>
      <c r="K291" s="41"/>
      <c r="L291" s="40"/>
      <c r="M291" s="40"/>
    </row>
    <row r="292" spans="1:15">
      <c r="A292" s="35">
        <v>147</v>
      </c>
      <c r="B292" s="91" t="s">
        <v>237</v>
      </c>
      <c r="C292" s="24">
        <v>220000</v>
      </c>
      <c r="D292" s="25">
        <v>0</v>
      </c>
      <c r="E292" s="24">
        <v>220000</v>
      </c>
      <c r="F292" s="24">
        <v>22000</v>
      </c>
      <c r="G292" s="26">
        <v>198000</v>
      </c>
      <c r="H292" s="25">
        <v>0</v>
      </c>
      <c r="I292" s="25">
        <v>0</v>
      </c>
      <c r="J292" s="25">
        <v>0</v>
      </c>
      <c r="K292" s="26">
        <v>198000</v>
      </c>
      <c r="L292" s="361"/>
      <c r="M292" s="361"/>
      <c r="N292" s="361"/>
      <c r="O292" s="361"/>
    </row>
    <row r="293" spans="1:15" ht="15.75" thickBot="1">
      <c r="A293" s="11"/>
      <c r="B293" s="126"/>
      <c r="C293" s="127"/>
      <c r="D293" s="41"/>
      <c r="E293" s="128"/>
      <c r="F293" s="128"/>
      <c r="G293" s="41"/>
      <c r="H293" s="41"/>
      <c r="I293" s="41"/>
      <c r="J293" s="41"/>
      <c r="K293" s="41"/>
      <c r="L293" s="40"/>
      <c r="M293" s="40"/>
    </row>
    <row r="294" spans="1:15" ht="15.75" thickBot="1">
      <c r="A294" s="11"/>
      <c r="B294" s="56" t="s">
        <v>34</v>
      </c>
      <c r="C294" s="57">
        <v>3215000</v>
      </c>
      <c r="D294" s="57">
        <v>241999.99999999997</v>
      </c>
      <c r="E294" s="57">
        <v>2973000</v>
      </c>
      <c r="F294" s="57">
        <v>297300</v>
      </c>
      <c r="G294" s="58">
        <v>2675700</v>
      </c>
      <c r="H294" s="57">
        <v>0</v>
      </c>
      <c r="I294" s="57">
        <v>0</v>
      </c>
      <c r="J294" s="57">
        <v>0</v>
      </c>
      <c r="K294" s="58">
        <v>2675700</v>
      </c>
      <c r="L294" s="40"/>
      <c r="M294" s="40"/>
    </row>
    <row r="295" spans="1:15" ht="15.75" thickBot="1">
      <c r="A295" s="11"/>
      <c r="B295" s="126"/>
      <c r="C295" s="128"/>
      <c r="D295" s="41"/>
      <c r="E295" s="128"/>
      <c r="F295" s="128"/>
      <c r="G295" s="41"/>
      <c r="H295" s="41"/>
      <c r="I295" s="41"/>
      <c r="J295" s="41"/>
      <c r="K295" s="41"/>
      <c r="L295" s="40"/>
      <c r="M295" s="40"/>
    </row>
    <row r="296" spans="1:15" ht="15.75" thickBot="1">
      <c r="A296" s="11"/>
      <c r="B296" s="56" t="s">
        <v>8</v>
      </c>
      <c r="C296" s="57">
        <v>34597849</v>
      </c>
      <c r="D296" s="57">
        <v>1509000</v>
      </c>
      <c r="E296" s="57">
        <v>33088849</v>
      </c>
      <c r="F296" s="57">
        <v>3308884.9000000004</v>
      </c>
      <c r="G296" s="58">
        <v>29779964.100000001</v>
      </c>
      <c r="H296" s="57">
        <v>61370.833333333336</v>
      </c>
      <c r="I296" s="57">
        <v>14000</v>
      </c>
      <c r="J296" s="57">
        <v>32540</v>
      </c>
      <c r="K296" s="58">
        <v>29672053.266666669</v>
      </c>
      <c r="L296" s="40"/>
      <c r="M296" s="40"/>
    </row>
    <row r="297" spans="1:15">
      <c r="A297" s="11"/>
      <c r="B297" s="126"/>
      <c r="C297" s="127"/>
      <c r="D297" s="127"/>
      <c r="E297" s="128"/>
      <c r="F297" s="128"/>
      <c r="G297" s="41"/>
      <c r="H297" s="41"/>
      <c r="I297" s="41"/>
      <c r="J297" s="41"/>
      <c r="K297" s="41"/>
      <c r="L297" s="40"/>
      <c r="M297" s="40"/>
    </row>
    <row r="298" spans="1:15">
      <c r="A298" s="11"/>
      <c r="B298" s="126" t="s">
        <v>238</v>
      </c>
      <c r="C298" s="127"/>
      <c r="D298" s="127"/>
      <c r="E298" s="128"/>
      <c r="F298" s="128"/>
      <c r="G298" s="41"/>
      <c r="H298" s="41"/>
      <c r="I298" s="41"/>
      <c r="J298" s="41"/>
      <c r="K298" s="41"/>
      <c r="L298" s="40"/>
      <c r="M298" s="40"/>
    </row>
    <row r="299" spans="1:15">
      <c r="A299" s="11"/>
      <c r="B299" s="126"/>
      <c r="C299" s="127"/>
      <c r="D299" s="127"/>
      <c r="E299" s="128"/>
      <c r="F299" s="128"/>
      <c r="G299" s="41"/>
      <c r="H299" s="41"/>
      <c r="I299" s="41"/>
      <c r="J299" s="41"/>
      <c r="K299" s="41"/>
      <c r="L299" s="40"/>
      <c r="M299" s="40"/>
    </row>
    <row r="300" spans="1:15">
      <c r="A300" s="11"/>
      <c r="B300" s="126" t="s">
        <v>239</v>
      </c>
      <c r="C300" s="128"/>
      <c r="D300" s="128"/>
      <c r="E300" s="128"/>
      <c r="F300" s="128"/>
      <c r="G300" s="130"/>
      <c r="H300" s="131"/>
      <c r="I300" s="131"/>
      <c r="J300" s="131"/>
      <c r="K300" s="130"/>
      <c r="L300" s="132"/>
      <c r="M300" s="132"/>
      <c r="N300" s="51"/>
      <c r="O300" s="51"/>
    </row>
    <row r="301" spans="1:15">
      <c r="A301" s="92"/>
      <c r="B301" s="46" t="s">
        <v>240</v>
      </c>
      <c r="C301" s="40"/>
      <c r="D301" s="40"/>
      <c r="E301" s="40"/>
      <c r="F301" s="40"/>
      <c r="G301" s="130"/>
      <c r="H301" s="130"/>
      <c r="I301" s="130"/>
      <c r="J301" s="130"/>
      <c r="K301" s="130"/>
      <c r="L301" s="133"/>
      <c r="M301" s="133"/>
    </row>
    <row r="302" spans="1:15">
      <c r="A302" s="92"/>
      <c r="B302" s="83" t="s">
        <v>241</v>
      </c>
      <c r="C302" s="98"/>
      <c r="D302" s="98"/>
      <c r="E302" s="98"/>
      <c r="F302" s="98"/>
      <c r="G302" s="130"/>
      <c r="H302" s="130"/>
      <c r="I302" s="130"/>
      <c r="J302" s="130"/>
      <c r="K302" s="130"/>
      <c r="L302" s="133"/>
      <c r="M302" s="133"/>
    </row>
    <row r="303" spans="1:15">
      <c r="A303" s="92"/>
      <c r="B303" s="83" t="s">
        <v>242</v>
      </c>
      <c r="C303" s="98"/>
      <c r="D303" s="98"/>
      <c r="E303" s="98"/>
      <c r="F303" s="98"/>
      <c r="G303" s="130"/>
      <c r="H303" s="130"/>
      <c r="I303" s="130"/>
      <c r="J303" s="130"/>
      <c r="K303" s="130"/>
      <c r="L303" s="133"/>
      <c r="M303" s="133"/>
    </row>
    <row r="304" spans="1:15">
      <c r="A304" s="92"/>
      <c r="B304" s="83" t="s">
        <v>243</v>
      </c>
      <c r="C304" s="98"/>
      <c r="D304" s="98"/>
      <c r="E304" s="98"/>
      <c r="F304" s="98"/>
      <c r="G304" s="130"/>
      <c r="H304" s="130"/>
      <c r="I304" s="130"/>
      <c r="J304" s="130"/>
      <c r="K304" s="130"/>
      <c r="L304" s="133"/>
      <c r="M304" s="133"/>
      <c r="N304" s="51"/>
      <c r="O304" s="51"/>
    </row>
    <row r="305" spans="1:15">
      <c r="A305" s="92"/>
      <c r="B305" s="83" t="s">
        <v>244</v>
      </c>
      <c r="C305" s="98"/>
      <c r="D305" s="98"/>
      <c r="E305" s="98"/>
      <c r="F305" s="98"/>
      <c r="G305" s="130"/>
      <c r="H305" s="130"/>
      <c r="I305" s="130"/>
      <c r="J305" s="130"/>
      <c r="K305" s="130"/>
      <c r="L305" s="133"/>
      <c r="M305" s="133"/>
    </row>
    <row r="306" spans="1:15">
      <c r="A306" s="92"/>
      <c r="B306" s="83" t="s">
        <v>245</v>
      </c>
      <c r="C306" s="98"/>
      <c r="D306" s="98"/>
      <c r="E306" s="98"/>
      <c r="F306" s="98"/>
      <c r="G306" s="130"/>
      <c r="H306" s="130"/>
      <c r="I306" s="130"/>
      <c r="J306" s="130"/>
      <c r="K306" s="130"/>
      <c r="L306" s="133"/>
      <c r="M306" s="133"/>
    </row>
    <row r="307" spans="1:15">
      <c r="A307" s="92"/>
      <c r="B307" s="83" t="s">
        <v>246</v>
      </c>
      <c r="C307" s="98"/>
      <c r="D307" s="98"/>
      <c r="E307" s="98"/>
      <c r="F307" s="98"/>
      <c r="G307" s="130"/>
      <c r="H307" s="130"/>
      <c r="I307" s="130"/>
      <c r="J307" s="130"/>
      <c r="K307" s="130"/>
      <c r="L307" s="133"/>
      <c r="M307" s="133"/>
    </row>
    <row r="308" spans="1:15">
      <c r="A308" s="92"/>
      <c r="B308" s="134" t="s">
        <v>247</v>
      </c>
      <c r="C308" s="135"/>
      <c r="D308" s="135"/>
      <c r="E308" s="40"/>
      <c r="F308" s="40"/>
      <c r="G308" s="41"/>
      <c r="H308" s="41"/>
      <c r="I308" s="41"/>
      <c r="J308" s="41"/>
      <c r="K308" s="41"/>
      <c r="L308" s="40"/>
      <c r="M308" s="40"/>
    </row>
    <row r="309" spans="1:15">
      <c r="A309" s="92"/>
      <c r="B309" s="83"/>
      <c r="C309" s="59"/>
      <c r="D309" s="59"/>
      <c r="E309" s="40"/>
      <c r="F309" s="40"/>
      <c r="G309" s="41"/>
      <c r="H309" s="41"/>
      <c r="I309" s="41"/>
      <c r="J309" s="41"/>
      <c r="K309" s="41"/>
      <c r="L309" s="40"/>
      <c r="M309" s="40"/>
    </row>
    <row r="310" spans="1:15">
      <c r="A310" s="92"/>
      <c r="B310" s="83"/>
      <c r="C310" s="59"/>
      <c r="D310" s="59"/>
      <c r="E310" s="40"/>
      <c r="F310" s="40"/>
      <c r="G310" s="41"/>
      <c r="H310" s="41"/>
      <c r="I310" s="41"/>
      <c r="J310" s="41"/>
      <c r="K310" s="41"/>
      <c r="L310" s="40"/>
      <c r="M310" s="40"/>
      <c r="N310" s="3"/>
      <c r="O310" s="3"/>
    </row>
    <row r="311" spans="1:15">
      <c r="A311" s="92"/>
      <c r="B311" s="83"/>
      <c r="C311" s="59"/>
      <c r="D311" s="59"/>
      <c r="E311" s="40"/>
      <c r="F311" s="40"/>
      <c r="G311" s="41"/>
      <c r="H311" s="41"/>
      <c r="I311" s="41"/>
      <c r="J311" s="41"/>
      <c r="K311" s="41"/>
      <c r="L311" s="40"/>
      <c r="M311" s="40"/>
    </row>
    <row r="312" spans="1:15">
      <c r="A312" s="92"/>
      <c r="B312" s="83"/>
      <c r="C312" s="59"/>
      <c r="D312" s="59"/>
      <c r="E312" s="40"/>
      <c r="F312" s="40"/>
      <c r="G312" s="41"/>
      <c r="H312" s="41"/>
      <c r="I312" s="41"/>
      <c r="J312" s="41"/>
      <c r="K312" s="41"/>
      <c r="L312" s="40"/>
      <c r="M312" s="40"/>
    </row>
    <row r="313" spans="1:15" ht="15.75">
      <c r="B313" s="363" t="s">
        <v>248</v>
      </c>
      <c r="C313" s="366"/>
      <c r="D313" s="366"/>
      <c r="E313" s="366"/>
      <c r="F313" s="366"/>
      <c r="G313" s="366"/>
      <c r="H313" s="136"/>
      <c r="I313" s="136"/>
      <c r="J313" s="136"/>
      <c r="K313" s="137"/>
      <c r="L313" s="138"/>
      <c r="M313" s="138"/>
    </row>
    <row r="314" spans="1:15" ht="18">
      <c r="A314" s="11"/>
      <c r="B314" s="139"/>
      <c r="C314" s="140"/>
      <c r="D314" s="140"/>
      <c r="E314" s="138"/>
      <c r="F314" s="138"/>
      <c r="G314" s="141"/>
      <c r="H314" s="138"/>
      <c r="I314" s="138"/>
      <c r="J314" s="138"/>
      <c r="K314" s="141"/>
      <c r="L314" s="138"/>
      <c r="M314" s="138"/>
    </row>
    <row r="315" spans="1:15" ht="38.25">
      <c r="A315" s="11"/>
      <c r="B315" s="12" t="s">
        <v>3</v>
      </c>
      <c r="C315" s="12" t="s">
        <v>4</v>
      </c>
      <c r="D315" s="13" t="s">
        <v>5</v>
      </c>
      <c r="E315" s="12" t="s">
        <v>6</v>
      </c>
      <c r="F315" s="14" t="s">
        <v>7</v>
      </c>
      <c r="G315" s="12" t="s">
        <v>8</v>
      </c>
      <c r="H315" s="13" t="s">
        <v>9</v>
      </c>
      <c r="I315" s="13" t="s">
        <v>10</v>
      </c>
      <c r="J315" s="13" t="s">
        <v>11</v>
      </c>
      <c r="K315" s="13" t="s">
        <v>12</v>
      </c>
      <c r="L315" s="358" t="s">
        <v>13</v>
      </c>
      <c r="M315" s="359"/>
      <c r="N315" s="359"/>
      <c r="O315" s="360"/>
    </row>
    <row r="316" spans="1:15" ht="15.75">
      <c r="C316" s="142"/>
      <c r="D316" s="143"/>
      <c r="E316" s="143"/>
      <c r="F316" s="143"/>
      <c r="G316" s="119"/>
      <c r="H316" s="143"/>
      <c r="I316" s="143"/>
      <c r="J316" s="143"/>
      <c r="K316" s="119"/>
      <c r="L316" s="143"/>
      <c r="M316" s="143"/>
    </row>
    <row r="317" spans="1:15">
      <c r="A317" s="144"/>
      <c r="B317" s="145" t="s">
        <v>249</v>
      </c>
      <c r="C317" s="146"/>
      <c r="D317" s="147"/>
      <c r="E317" s="148"/>
      <c r="F317" s="148"/>
      <c r="G317" s="32"/>
      <c r="H317" s="147"/>
      <c r="I317" s="147"/>
      <c r="J317" s="147"/>
      <c r="K317" s="32"/>
      <c r="L317" s="148"/>
      <c r="M317" s="148"/>
    </row>
    <row r="318" spans="1:15">
      <c r="A318" s="35">
        <v>148</v>
      </c>
      <c r="B318" s="149" t="s">
        <v>250</v>
      </c>
      <c r="C318" s="150">
        <v>589227</v>
      </c>
      <c r="D318" s="25">
        <v>0</v>
      </c>
      <c r="E318" s="24">
        <v>589227</v>
      </c>
      <c r="F318" s="24">
        <v>58922.700000000004</v>
      </c>
      <c r="G318" s="25">
        <v>530304.30000000005</v>
      </c>
      <c r="H318" s="25">
        <v>0</v>
      </c>
      <c r="I318" s="25">
        <v>0</v>
      </c>
      <c r="J318" s="25">
        <v>0</v>
      </c>
      <c r="K318" s="25">
        <v>530304.30000000005</v>
      </c>
      <c r="L318" s="361"/>
      <c r="M318" s="361"/>
      <c r="N318" s="361"/>
      <c r="O318" s="361"/>
    </row>
    <row r="319" spans="1:15">
      <c r="A319" s="11"/>
      <c r="B319" s="151"/>
      <c r="C319" s="127"/>
      <c r="D319" s="127"/>
      <c r="E319" s="152"/>
      <c r="F319" s="152"/>
      <c r="G319" s="41"/>
      <c r="H319" s="152"/>
      <c r="I319" s="152"/>
      <c r="J319" s="152"/>
      <c r="K319" s="41"/>
      <c r="L319" s="152"/>
      <c r="M319" s="152"/>
    </row>
    <row r="320" spans="1:15" ht="15.75">
      <c r="B320" s="363" t="s">
        <v>251</v>
      </c>
      <c r="C320" s="363"/>
      <c r="D320" s="363"/>
      <c r="E320" s="363"/>
      <c r="F320" s="363"/>
      <c r="G320" s="363"/>
      <c r="H320" s="153"/>
      <c r="I320" s="153"/>
      <c r="J320" s="153"/>
      <c r="K320" s="154"/>
      <c r="L320" s="138"/>
      <c r="M320" s="138"/>
    </row>
    <row r="321" spans="1:15" ht="18">
      <c r="A321" s="11"/>
      <c r="B321" s="139"/>
      <c r="C321" s="140"/>
      <c r="D321" s="140"/>
      <c r="E321" s="138"/>
      <c r="F321" s="138"/>
      <c r="G321" s="141"/>
      <c r="H321" s="138"/>
      <c r="I321" s="138"/>
      <c r="J321" s="138"/>
      <c r="K321" s="141"/>
      <c r="L321" s="138"/>
      <c r="M321" s="138"/>
    </row>
    <row r="322" spans="1:15" ht="38.25">
      <c r="A322" s="11"/>
      <c r="B322" s="12" t="s">
        <v>3</v>
      </c>
      <c r="C322" s="12" t="s">
        <v>4</v>
      </c>
      <c r="D322" s="13" t="s">
        <v>5</v>
      </c>
      <c r="E322" s="12" t="s">
        <v>6</v>
      </c>
      <c r="F322" s="14" t="s">
        <v>7</v>
      </c>
      <c r="G322" s="12" t="s">
        <v>8</v>
      </c>
      <c r="H322" s="13" t="s">
        <v>9</v>
      </c>
      <c r="I322" s="13" t="s">
        <v>10</v>
      </c>
      <c r="J322" s="13" t="s">
        <v>11</v>
      </c>
      <c r="K322" s="13" t="s">
        <v>12</v>
      </c>
      <c r="L322" s="358" t="s">
        <v>13</v>
      </c>
      <c r="M322" s="359"/>
      <c r="N322" s="359"/>
      <c r="O322" s="360"/>
    </row>
    <row r="323" spans="1:15" ht="18">
      <c r="A323" s="11"/>
      <c r="B323" s="155" t="s">
        <v>252</v>
      </c>
      <c r="C323" s="138"/>
      <c r="D323" s="140"/>
      <c r="E323" s="140"/>
      <c r="F323" s="140"/>
      <c r="G323" s="156"/>
      <c r="H323" s="140"/>
      <c r="I323" s="140"/>
      <c r="J323" s="140"/>
      <c r="K323" s="156"/>
      <c r="L323" s="140"/>
      <c r="M323" s="140"/>
    </row>
    <row r="324" spans="1:15">
      <c r="A324" s="144"/>
      <c r="B324" s="157" t="s">
        <v>253</v>
      </c>
      <c r="C324" s="16"/>
      <c r="D324" s="158"/>
      <c r="E324" s="3"/>
      <c r="F324" s="3"/>
      <c r="G324" s="159"/>
      <c r="H324" s="158"/>
      <c r="I324" s="158"/>
      <c r="J324" s="158"/>
      <c r="K324" s="159"/>
      <c r="L324" s="3"/>
      <c r="M324" s="3"/>
    </row>
    <row r="325" spans="1:15">
      <c r="A325" s="35">
        <v>149</v>
      </c>
      <c r="B325" s="47" t="s">
        <v>254</v>
      </c>
      <c r="C325" s="160">
        <v>346770</v>
      </c>
      <c r="D325" s="25">
        <v>0</v>
      </c>
      <c r="E325" s="24">
        <v>346770</v>
      </c>
      <c r="F325" s="24">
        <v>34677</v>
      </c>
      <c r="G325" s="26">
        <v>312093</v>
      </c>
      <c r="H325" s="25">
        <v>0</v>
      </c>
      <c r="I325" s="25">
        <v>0</v>
      </c>
      <c r="J325" s="25">
        <v>0</v>
      </c>
      <c r="K325" s="26">
        <v>312093</v>
      </c>
      <c r="L325" s="361"/>
      <c r="M325" s="361"/>
      <c r="N325" s="361"/>
      <c r="O325" s="361"/>
    </row>
    <row r="326" spans="1:15">
      <c r="A326" s="161">
        <v>150</v>
      </c>
      <c r="B326" s="54" t="s">
        <v>255</v>
      </c>
      <c r="C326" s="72">
        <v>92398</v>
      </c>
      <c r="D326" s="25">
        <v>0</v>
      </c>
      <c r="E326" s="24">
        <v>92398</v>
      </c>
      <c r="F326" s="24">
        <v>9239.8000000000011</v>
      </c>
      <c r="G326" s="26">
        <v>83158.2</v>
      </c>
      <c r="H326" s="25">
        <v>1075.125</v>
      </c>
      <c r="I326" s="25">
        <v>0</v>
      </c>
      <c r="J326" s="25">
        <v>0</v>
      </c>
      <c r="K326" s="26">
        <v>82083.074999999997</v>
      </c>
      <c r="L326" s="361" t="s">
        <v>256</v>
      </c>
      <c r="M326" s="361"/>
      <c r="N326" s="361"/>
      <c r="O326" s="361"/>
    </row>
    <row r="327" spans="1:15">
      <c r="A327" s="161"/>
      <c r="B327" s="126"/>
      <c r="C327" s="127"/>
      <c r="D327" s="127"/>
      <c r="E327" s="128"/>
      <c r="F327" s="128"/>
      <c r="G327" s="41"/>
      <c r="H327" s="152"/>
      <c r="I327" s="152"/>
      <c r="J327" s="152"/>
      <c r="K327" s="41"/>
      <c r="L327" s="128"/>
      <c r="M327" s="128"/>
    </row>
    <row r="328" spans="1:15" ht="15.75">
      <c r="B328" s="363" t="s">
        <v>251</v>
      </c>
      <c r="C328" s="363"/>
      <c r="D328" s="363"/>
      <c r="E328" s="363"/>
      <c r="F328" s="363"/>
      <c r="G328" s="363"/>
      <c r="H328" s="153"/>
      <c r="I328" s="153"/>
      <c r="J328" s="153"/>
      <c r="K328" s="154"/>
      <c r="L328" s="138"/>
      <c r="M328" s="138"/>
    </row>
    <row r="329" spans="1:15" ht="18">
      <c r="A329" s="11"/>
      <c r="B329" s="139"/>
      <c r="C329" s="140"/>
      <c r="D329" s="140"/>
      <c r="E329" s="138"/>
      <c r="F329" s="138"/>
      <c r="G329" s="141"/>
      <c r="H329" s="138"/>
      <c r="I329" s="138"/>
      <c r="J329" s="138"/>
      <c r="K329" s="141"/>
      <c r="L329" s="138"/>
      <c r="M329" s="138"/>
    </row>
    <row r="330" spans="1:15" ht="38.25">
      <c r="A330" s="11"/>
      <c r="B330" s="12" t="s">
        <v>3</v>
      </c>
      <c r="C330" s="12" t="s">
        <v>4</v>
      </c>
      <c r="D330" s="13" t="s">
        <v>5</v>
      </c>
      <c r="E330" s="12" t="s">
        <v>6</v>
      </c>
      <c r="F330" s="14" t="s">
        <v>7</v>
      </c>
      <c r="G330" s="12" t="s">
        <v>8</v>
      </c>
      <c r="H330" s="13" t="s">
        <v>9</v>
      </c>
      <c r="I330" s="13" t="s">
        <v>10</v>
      </c>
      <c r="J330" s="13" t="s">
        <v>11</v>
      </c>
      <c r="K330" s="13" t="s">
        <v>12</v>
      </c>
      <c r="L330" s="358" t="s">
        <v>13</v>
      </c>
      <c r="M330" s="359"/>
      <c r="N330" s="359"/>
      <c r="O330" s="360"/>
    </row>
    <row r="331" spans="1:15" ht="18">
      <c r="A331" s="11"/>
      <c r="B331" s="155" t="s">
        <v>252</v>
      </c>
      <c r="C331" s="138"/>
      <c r="D331" s="140"/>
      <c r="E331" s="140"/>
      <c r="F331" s="140"/>
      <c r="G331" s="156"/>
      <c r="H331" s="140"/>
      <c r="I331" s="140"/>
      <c r="J331" s="140"/>
      <c r="K331" s="156"/>
      <c r="L331" s="140"/>
      <c r="M331" s="140"/>
    </row>
    <row r="332" spans="1:15">
      <c r="A332" s="144"/>
      <c r="B332" s="162" t="s">
        <v>257</v>
      </c>
      <c r="C332" s="163"/>
      <c r="D332" s="152"/>
      <c r="E332" s="128"/>
      <c r="F332" s="128"/>
      <c r="G332" s="41"/>
      <c r="H332" s="152"/>
      <c r="I332" s="152"/>
      <c r="J332" s="152"/>
      <c r="K332" s="41"/>
      <c r="L332" s="128"/>
      <c r="M332" s="128"/>
    </row>
    <row r="333" spans="1:15">
      <c r="A333" s="35">
        <v>151</v>
      </c>
      <c r="B333" s="164" t="s">
        <v>258</v>
      </c>
      <c r="C333" s="160">
        <v>0</v>
      </c>
      <c r="D333" s="25">
        <v>0</v>
      </c>
      <c r="E333" s="24">
        <v>0</v>
      </c>
      <c r="F333" s="24">
        <v>0</v>
      </c>
      <c r="G333" s="25">
        <v>0</v>
      </c>
      <c r="H333" s="25">
        <v>0</v>
      </c>
      <c r="I333" s="25">
        <v>0</v>
      </c>
      <c r="J333" s="25">
        <v>0</v>
      </c>
      <c r="K333" s="25">
        <v>0</v>
      </c>
      <c r="L333" s="361"/>
      <c r="M333" s="361"/>
      <c r="N333" s="361"/>
      <c r="O333" s="361"/>
    </row>
    <row r="334" spans="1:15">
      <c r="A334" s="35">
        <v>152</v>
      </c>
      <c r="B334" s="164" t="s">
        <v>259</v>
      </c>
      <c r="C334" s="160">
        <v>0</v>
      </c>
      <c r="D334" s="25">
        <v>0</v>
      </c>
      <c r="E334" s="24">
        <v>0</v>
      </c>
      <c r="F334" s="24">
        <v>0</v>
      </c>
      <c r="G334" s="25">
        <v>0</v>
      </c>
      <c r="H334" s="25">
        <v>0</v>
      </c>
      <c r="I334" s="25">
        <v>0</v>
      </c>
      <c r="J334" s="25">
        <v>0</v>
      </c>
      <c r="K334" s="25">
        <v>0</v>
      </c>
      <c r="L334" s="361"/>
      <c r="M334" s="361"/>
      <c r="N334" s="361"/>
      <c r="O334" s="361"/>
    </row>
    <row r="335" spans="1:15">
      <c r="A335" s="35">
        <v>153</v>
      </c>
      <c r="B335" s="149" t="s">
        <v>260</v>
      </c>
      <c r="C335" s="160">
        <v>0</v>
      </c>
      <c r="D335" s="25">
        <v>0</v>
      </c>
      <c r="E335" s="24">
        <v>0</v>
      </c>
      <c r="F335" s="24">
        <v>0</v>
      </c>
      <c r="G335" s="25">
        <v>0</v>
      </c>
      <c r="H335" s="25">
        <v>0</v>
      </c>
      <c r="I335" s="25">
        <v>0</v>
      </c>
      <c r="J335" s="25">
        <v>0</v>
      </c>
      <c r="K335" s="25">
        <v>0</v>
      </c>
      <c r="L335" s="361"/>
      <c r="M335" s="361"/>
      <c r="N335" s="361"/>
      <c r="O335" s="361"/>
    </row>
    <row r="336" spans="1:15">
      <c r="C336" s="165"/>
      <c r="D336" s="165"/>
      <c r="E336" s="166"/>
      <c r="F336" s="148"/>
      <c r="G336" s="32"/>
      <c r="H336" s="147"/>
      <c r="I336" s="147"/>
      <c r="J336" s="147"/>
      <c r="K336" s="32"/>
      <c r="L336" s="148"/>
      <c r="M336" s="148"/>
      <c r="N336" s="167"/>
      <c r="O336" s="167"/>
    </row>
    <row r="337" spans="1:15" ht="15.75">
      <c r="B337" s="363" t="s">
        <v>251</v>
      </c>
      <c r="C337" s="363"/>
      <c r="D337" s="363"/>
      <c r="E337" s="363"/>
      <c r="F337" s="363"/>
      <c r="G337" s="363"/>
      <c r="H337" s="153"/>
      <c r="I337" s="153"/>
      <c r="J337" s="153"/>
      <c r="K337" s="154"/>
      <c r="L337" s="138"/>
      <c r="M337" s="138"/>
    </row>
    <row r="338" spans="1:15" ht="18">
      <c r="A338" s="11"/>
      <c r="B338" s="139"/>
      <c r="C338" s="140"/>
      <c r="D338" s="140"/>
      <c r="E338" s="138"/>
      <c r="F338" s="138"/>
      <c r="G338" s="141"/>
      <c r="H338" s="138"/>
      <c r="I338" s="138"/>
      <c r="J338" s="138"/>
      <c r="K338" s="141"/>
      <c r="L338" s="138"/>
      <c r="M338" s="138"/>
    </row>
    <row r="339" spans="1:15" ht="38.25">
      <c r="A339" s="11"/>
      <c r="B339" s="12" t="s">
        <v>3</v>
      </c>
      <c r="C339" s="12" t="s">
        <v>4</v>
      </c>
      <c r="D339" s="13" t="s">
        <v>5</v>
      </c>
      <c r="E339" s="12" t="s">
        <v>6</v>
      </c>
      <c r="F339" s="14" t="s">
        <v>7</v>
      </c>
      <c r="G339" s="12" t="s">
        <v>8</v>
      </c>
      <c r="H339" s="13" t="s">
        <v>9</v>
      </c>
      <c r="I339" s="13" t="s">
        <v>10</v>
      </c>
      <c r="J339" s="13" t="s">
        <v>11</v>
      </c>
      <c r="K339" s="13" t="s">
        <v>12</v>
      </c>
      <c r="L339" s="358" t="s">
        <v>13</v>
      </c>
      <c r="M339" s="359"/>
      <c r="N339" s="359"/>
      <c r="O339" s="360"/>
    </row>
    <row r="340" spans="1:15" ht="18">
      <c r="A340" s="11"/>
      <c r="B340" s="155" t="s">
        <v>252</v>
      </c>
      <c r="C340" s="138"/>
      <c r="D340" s="140"/>
      <c r="E340" s="140"/>
      <c r="F340" s="140"/>
      <c r="G340" s="156"/>
      <c r="H340" s="140"/>
      <c r="I340" s="140"/>
      <c r="J340" s="140"/>
      <c r="K340" s="156"/>
      <c r="L340" s="140"/>
      <c r="M340" s="140"/>
    </row>
    <row r="341" spans="1:15">
      <c r="A341" s="11"/>
      <c r="B341" s="168" t="s">
        <v>261</v>
      </c>
      <c r="C341" s="169"/>
      <c r="D341" s="152"/>
      <c r="E341" s="169"/>
      <c r="F341" s="128"/>
      <c r="G341" s="41"/>
      <c r="H341" s="152"/>
      <c r="I341" s="152"/>
      <c r="J341" s="152"/>
      <c r="K341" s="41"/>
      <c r="L341" s="128"/>
      <c r="M341" s="128"/>
    </row>
    <row r="342" spans="1:15">
      <c r="A342" s="35">
        <v>154</v>
      </c>
      <c r="B342" s="149" t="s">
        <v>262</v>
      </c>
      <c r="C342" s="160">
        <v>0</v>
      </c>
      <c r="D342" s="25">
        <v>0</v>
      </c>
      <c r="E342" s="24">
        <v>0</v>
      </c>
      <c r="F342" s="24">
        <v>0</v>
      </c>
      <c r="G342" s="25">
        <v>0</v>
      </c>
      <c r="H342" s="25">
        <v>0</v>
      </c>
      <c r="I342" s="25">
        <v>0</v>
      </c>
      <c r="J342" s="25">
        <v>0</v>
      </c>
      <c r="K342" s="25">
        <v>0</v>
      </c>
      <c r="L342" s="361"/>
      <c r="M342" s="361"/>
      <c r="N342" s="361"/>
      <c r="O342" s="361"/>
    </row>
    <row r="343" spans="1:15">
      <c r="C343" s="165"/>
      <c r="D343" s="165"/>
      <c r="E343" s="166"/>
      <c r="F343" s="148"/>
      <c r="G343" s="32"/>
      <c r="H343" s="147"/>
      <c r="I343" s="147"/>
      <c r="J343" s="147"/>
      <c r="K343" s="32"/>
      <c r="L343" s="148"/>
      <c r="M343" s="148"/>
      <c r="N343" s="167"/>
      <c r="O343" s="167"/>
    </row>
    <row r="344" spans="1:15">
      <c r="C344" s="165"/>
      <c r="D344" s="165"/>
      <c r="E344" s="166"/>
      <c r="F344" s="148"/>
      <c r="G344" s="170"/>
      <c r="H344" s="171"/>
      <c r="I344" s="171"/>
      <c r="J344" s="171"/>
      <c r="K344" s="170"/>
      <c r="L344" s="172"/>
      <c r="M344" s="172"/>
      <c r="N344" s="167"/>
      <c r="O344" s="167"/>
    </row>
    <row r="345" spans="1:15" ht="15.75">
      <c r="B345" s="363" t="s">
        <v>251</v>
      </c>
      <c r="C345" s="363"/>
      <c r="D345" s="363"/>
      <c r="E345" s="363"/>
      <c r="F345" s="363"/>
      <c r="G345" s="363"/>
      <c r="H345" s="153"/>
      <c r="I345" s="153"/>
      <c r="J345" s="153"/>
      <c r="K345" s="154"/>
      <c r="L345" s="138"/>
      <c r="M345" s="138"/>
    </row>
    <row r="346" spans="1:15" ht="18">
      <c r="A346" s="11"/>
      <c r="B346" s="139"/>
      <c r="C346" s="140"/>
      <c r="D346" s="140"/>
      <c r="E346" s="138"/>
      <c r="F346" s="138"/>
      <c r="G346" s="141"/>
      <c r="H346" s="138"/>
      <c r="I346" s="138"/>
      <c r="J346" s="138"/>
      <c r="K346" s="141"/>
      <c r="L346" s="138"/>
      <c r="M346" s="138"/>
    </row>
    <row r="347" spans="1:15" ht="38.25">
      <c r="A347" s="11"/>
      <c r="B347" s="12" t="s">
        <v>3</v>
      </c>
      <c r="C347" s="12" t="s">
        <v>4</v>
      </c>
      <c r="D347" s="13" t="s">
        <v>5</v>
      </c>
      <c r="E347" s="12" t="s">
        <v>6</v>
      </c>
      <c r="F347" s="14" t="s">
        <v>7</v>
      </c>
      <c r="G347" s="12" t="s">
        <v>8</v>
      </c>
      <c r="H347" s="13" t="s">
        <v>9</v>
      </c>
      <c r="I347" s="13" t="s">
        <v>10</v>
      </c>
      <c r="J347" s="13" t="s">
        <v>11</v>
      </c>
      <c r="K347" s="13" t="s">
        <v>12</v>
      </c>
      <c r="L347" s="358" t="s">
        <v>13</v>
      </c>
      <c r="M347" s="359"/>
      <c r="N347" s="359"/>
      <c r="O347" s="360"/>
    </row>
    <row r="348" spans="1:15" ht="18">
      <c r="A348" s="11"/>
      <c r="B348" s="155" t="s">
        <v>252</v>
      </c>
      <c r="C348" s="138"/>
      <c r="D348" s="140"/>
      <c r="E348" s="140"/>
      <c r="F348" s="140"/>
      <c r="G348" s="156"/>
      <c r="H348" s="140"/>
      <c r="I348" s="140"/>
      <c r="J348" s="140"/>
      <c r="K348" s="156"/>
      <c r="L348" s="140"/>
      <c r="M348" s="140"/>
    </row>
    <row r="349" spans="1:15">
      <c r="A349" s="173"/>
      <c r="B349" s="162" t="s">
        <v>263</v>
      </c>
      <c r="C349" s="174"/>
      <c r="D349" s="11"/>
      <c r="E349" s="21"/>
      <c r="F349" s="21"/>
      <c r="G349" s="92"/>
      <c r="H349" s="11"/>
      <c r="I349" s="11"/>
      <c r="J349" s="11"/>
      <c r="K349" s="92"/>
      <c r="L349" s="175"/>
      <c r="M349" s="175"/>
      <c r="N349" s="176"/>
      <c r="O349" s="176"/>
    </row>
    <row r="350" spans="1:15">
      <c r="A350" s="35">
        <v>155</v>
      </c>
      <c r="B350" s="54" t="s">
        <v>264</v>
      </c>
      <c r="C350" s="72">
        <v>0</v>
      </c>
      <c r="D350" s="25">
        <v>0</v>
      </c>
      <c r="E350" s="24">
        <v>0</v>
      </c>
      <c r="F350" s="24">
        <v>0</v>
      </c>
      <c r="G350" s="25">
        <v>0</v>
      </c>
      <c r="H350" s="25">
        <v>0</v>
      </c>
      <c r="I350" s="25">
        <v>0</v>
      </c>
      <c r="J350" s="25">
        <v>0</v>
      </c>
      <c r="K350" s="25">
        <v>0</v>
      </c>
      <c r="L350" s="361"/>
      <c r="M350" s="361"/>
      <c r="N350" s="361"/>
      <c r="O350" s="361"/>
    </row>
    <row r="351" spans="1:15">
      <c r="A351" s="35">
        <v>156</v>
      </c>
      <c r="B351" s="54" t="s">
        <v>255</v>
      </c>
      <c r="C351" s="72">
        <v>0</v>
      </c>
      <c r="D351" s="25">
        <v>0</v>
      </c>
      <c r="E351" s="24">
        <v>0</v>
      </c>
      <c r="F351" s="24">
        <v>0</v>
      </c>
      <c r="G351" s="25">
        <v>0</v>
      </c>
      <c r="H351" s="25">
        <v>0</v>
      </c>
      <c r="I351" s="25">
        <v>0</v>
      </c>
      <c r="J351" s="25">
        <v>0</v>
      </c>
      <c r="K351" s="25">
        <v>0</v>
      </c>
      <c r="L351" s="361"/>
      <c r="M351" s="361"/>
      <c r="N351" s="361"/>
      <c r="O351" s="361"/>
    </row>
    <row r="352" spans="1:15">
      <c r="C352" s="165"/>
      <c r="D352" s="165"/>
      <c r="E352" s="166"/>
      <c r="F352" s="148"/>
      <c r="G352" s="32"/>
      <c r="H352" s="147"/>
      <c r="I352" s="147"/>
      <c r="J352" s="147"/>
      <c r="K352" s="32"/>
      <c r="L352" s="34"/>
      <c r="M352" s="34"/>
      <c r="N352" s="177"/>
      <c r="O352" s="177"/>
    </row>
    <row r="353" spans="1:15" ht="15.75">
      <c r="B353" s="363" t="s">
        <v>251</v>
      </c>
      <c r="C353" s="363"/>
      <c r="D353" s="363"/>
      <c r="E353" s="363"/>
      <c r="F353" s="363"/>
      <c r="G353" s="363"/>
      <c r="H353" s="153"/>
      <c r="I353" s="153"/>
      <c r="J353" s="153"/>
      <c r="K353" s="154"/>
      <c r="L353" s="141"/>
      <c r="M353" s="141"/>
      <c r="N353" s="176"/>
      <c r="O353" s="176"/>
    </row>
    <row r="354" spans="1:15" ht="18">
      <c r="A354" s="11"/>
      <c r="B354" s="139"/>
      <c r="C354" s="140"/>
      <c r="D354" s="140"/>
      <c r="E354" s="138"/>
      <c r="F354" s="138"/>
      <c r="G354" s="141"/>
      <c r="H354" s="138"/>
      <c r="I354" s="138"/>
      <c r="J354" s="138"/>
      <c r="K354" s="141"/>
      <c r="L354" s="141"/>
      <c r="M354" s="141"/>
      <c r="N354" s="176"/>
      <c r="O354" s="176"/>
    </row>
    <row r="355" spans="1:15" ht="38.25">
      <c r="A355" s="11"/>
      <c r="B355" s="12" t="s">
        <v>3</v>
      </c>
      <c r="C355" s="12" t="s">
        <v>4</v>
      </c>
      <c r="D355" s="13" t="s">
        <v>5</v>
      </c>
      <c r="E355" s="12" t="s">
        <v>6</v>
      </c>
      <c r="F355" s="14" t="s">
        <v>7</v>
      </c>
      <c r="G355" s="12" t="s">
        <v>8</v>
      </c>
      <c r="H355" s="13" t="s">
        <v>9</v>
      </c>
      <c r="I355" s="13" t="s">
        <v>10</v>
      </c>
      <c r="J355" s="13" t="s">
        <v>11</v>
      </c>
      <c r="K355" s="13" t="s">
        <v>12</v>
      </c>
      <c r="L355" s="358" t="s">
        <v>13</v>
      </c>
      <c r="M355" s="359"/>
      <c r="N355" s="359"/>
      <c r="O355" s="360"/>
    </row>
    <row r="356" spans="1:15" ht="18">
      <c r="A356" s="11"/>
      <c r="B356" s="155" t="s">
        <v>252</v>
      </c>
      <c r="C356" s="138"/>
      <c r="D356" s="140"/>
      <c r="E356" s="140"/>
      <c r="F356" s="140"/>
      <c r="G356" s="156"/>
      <c r="H356" s="140"/>
      <c r="I356" s="140"/>
      <c r="J356" s="140"/>
      <c r="K356" s="156"/>
      <c r="L356" s="156"/>
      <c r="M356" s="156"/>
      <c r="N356" s="176"/>
      <c r="O356" s="176"/>
    </row>
    <row r="357" spans="1:15">
      <c r="A357" s="173"/>
      <c r="B357" s="162" t="s">
        <v>265</v>
      </c>
      <c r="C357" s="21"/>
      <c r="D357" s="11"/>
      <c r="E357" s="21"/>
      <c r="F357" s="21"/>
      <c r="G357" s="92"/>
      <c r="H357" s="11"/>
      <c r="I357" s="11"/>
      <c r="J357" s="11"/>
      <c r="K357" s="92"/>
      <c r="L357" s="175"/>
      <c r="M357" s="175"/>
      <c r="N357" s="177"/>
      <c r="O357" s="177"/>
    </row>
    <row r="358" spans="1:15">
      <c r="A358" s="35">
        <v>157</v>
      </c>
      <c r="B358" s="54" t="s">
        <v>266</v>
      </c>
      <c r="C358" s="72">
        <v>0</v>
      </c>
      <c r="D358" s="25">
        <v>0</v>
      </c>
      <c r="E358" s="24">
        <v>0</v>
      </c>
      <c r="F358" s="24">
        <v>0</v>
      </c>
      <c r="G358" s="25">
        <v>0</v>
      </c>
      <c r="H358" s="25">
        <v>0</v>
      </c>
      <c r="I358" s="25">
        <v>0</v>
      </c>
      <c r="J358" s="25">
        <v>0</v>
      </c>
      <c r="K358" s="25">
        <v>0</v>
      </c>
      <c r="L358" s="361"/>
      <c r="M358" s="361"/>
      <c r="N358" s="361"/>
      <c r="O358" s="361"/>
    </row>
    <row r="359" spans="1:15">
      <c r="C359" s="165"/>
      <c r="D359" s="165"/>
      <c r="E359" s="166"/>
      <c r="F359" s="148"/>
      <c r="G359" s="32"/>
      <c r="H359" s="147"/>
      <c r="I359" s="147"/>
      <c r="J359" s="147"/>
      <c r="K359" s="32"/>
      <c r="L359" s="34"/>
      <c r="M359" s="34"/>
      <c r="N359" s="177"/>
      <c r="O359" s="177"/>
    </row>
    <row r="360" spans="1:15" ht="15.75">
      <c r="B360" s="363" t="s">
        <v>251</v>
      </c>
      <c r="C360" s="363"/>
      <c r="D360" s="363"/>
      <c r="E360" s="363"/>
      <c r="F360" s="363"/>
      <c r="G360" s="363"/>
      <c r="H360" s="153"/>
      <c r="I360" s="153"/>
      <c r="J360" s="153"/>
      <c r="K360" s="154"/>
      <c r="L360" s="141"/>
      <c r="M360" s="141"/>
      <c r="N360" s="176"/>
      <c r="O360" s="176"/>
    </row>
    <row r="361" spans="1:15" ht="18">
      <c r="A361" s="11"/>
      <c r="B361" s="139"/>
      <c r="C361" s="140"/>
      <c r="D361" s="140"/>
      <c r="E361" s="138"/>
      <c r="F361" s="138"/>
      <c r="G361" s="141"/>
      <c r="H361" s="138"/>
      <c r="I361" s="138"/>
      <c r="J361" s="138"/>
      <c r="K361" s="141"/>
      <c r="L361" s="141"/>
      <c r="M361" s="141"/>
      <c r="N361" s="176"/>
      <c r="O361" s="176"/>
    </row>
    <row r="362" spans="1:15" ht="38.25">
      <c r="A362" s="11"/>
      <c r="B362" s="12" t="s">
        <v>3</v>
      </c>
      <c r="C362" s="12" t="s">
        <v>4</v>
      </c>
      <c r="D362" s="13" t="s">
        <v>5</v>
      </c>
      <c r="E362" s="12" t="s">
        <v>6</v>
      </c>
      <c r="F362" s="14" t="s">
        <v>7</v>
      </c>
      <c r="G362" s="12" t="s">
        <v>8</v>
      </c>
      <c r="H362" s="13" t="s">
        <v>9</v>
      </c>
      <c r="I362" s="13" t="s">
        <v>10</v>
      </c>
      <c r="J362" s="13" t="s">
        <v>11</v>
      </c>
      <c r="K362" s="13" t="s">
        <v>12</v>
      </c>
      <c r="L362" s="358" t="s">
        <v>13</v>
      </c>
      <c r="M362" s="359"/>
      <c r="N362" s="359"/>
      <c r="O362" s="360"/>
    </row>
    <row r="363" spans="1:15" ht="18">
      <c r="A363" s="11"/>
      <c r="B363" s="155" t="s">
        <v>252</v>
      </c>
      <c r="C363" s="138"/>
      <c r="D363" s="140"/>
      <c r="E363" s="140"/>
      <c r="F363" s="140"/>
      <c r="G363" s="156"/>
      <c r="H363" s="140"/>
      <c r="I363" s="140"/>
      <c r="J363" s="140"/>
      <c r="K363" s="156"/>
      <c r="L363" s="156"/>
      <c r="M363" s="156"/>
      <c r="N363" s="176"/>
      <c r="O363" s="176"/>
    </row>
    <row r="364" spans="1:15">
      <c r="A364" s="173"/>
      <c r="B364" s="162" t="s">
        <v>267</v>
      </c>
      <c r="C364" s="21"/>
      <c r="D364" s="11"/>
      <c r="E364" s="21"/>
      <c r="F364" s="21"/>
      <c r="G364" s="92"/>
      <c r="H364" s="11"/>
      <c r="I364" s="11"/>
      <c r="J364" s="11"/>
      <c r="K364" s="92"/>
      <c r="L364" s="175"/>
      <c r="M364" s="175"/>
      <c r="N364" s="177"/>
      <c r="O364" s="177"/>
    </row>
    <row r="365" spans="1:15">
      <c r="A365" s="35">
        <v>158</v>
      </c>
      <c r="B365" s="54" t="s">
        <v>268</v>
      </c>
      <c r="C365" s="72">
        <v>400000</v>
      </c>
      <c r="D365" s="25">
        <v>0</v>
      </c>
      <c r="E365" s="24">
        <v>400000</v>
      </c>
      <c r="F365" s="24">
        <v>40000</v>
      </c>
      <c r="G365" s="26">
        <v>360000</v>
      </c>
      <c r="H365" s="25">
        <v>3000</v>
      </c>
      <c r="I365" s="25">
        <v>0</v>
      </c>
      <c r="J365" s="25">
        <v>0</v>
      </c>
      <c r="K365" s="26">
        <v>357000</v>
      </c>
      <c r="L365" s="361"/>
      <c r="M365" s="361"/>
      <c r="N365" s="361"/>
      <c r="O365" s="361"/>
    </row>
    <row r="366" spans="1:15">
      <c r="A366" s="35">
        <v>159</v>
      </c>
      <c r="B366" s="54" t="s">
        <v>269</v>
      </c>
      <c r="C366" s="72">
        <v>400000</v>
      </c>
      <c r="D366" s="25">
        <v>0</v>
      </c>
      <c r="E366" s="24">
        <v>400000</v>
      </c>
      <c r="F366" s="24">
        <v>40000</v>
      </c>
      <c r="G366" s="26">
        <v>360000</v>
      </c>
      <c r="H366" s="25">
        <v>6000</v>
      </c>
      <c r="I366" s="25">
        <v>0</v>
      </c>
      <c r="J366" s="25">
        <v>0</v>
      </c>
      <c r="K366" s="26">
        <v>354000</v>
      </c>
      <c r="L366" s="361"/>
      <c r="M366" s="361"/>
      <c r="N366" s="361"/>
      <c r="O366" s="361"/>
    </row>
    <row r="367" spans="1:15">
      <c r="C367" s="165"/>
      <c r="D367" s="165"/>
      <c r="E367" s="166"/>
      <c r="F367" s="148"/>
      <c r="G367" s="32"/>
      <c r="H367" s="147"/>
      <c r="I367" s="147"/>
      <c r="J367" s="147"/>
      <c r="K367" s="32"/>
      <c r="L367" s="34"/>
      <c r="M367" s="34"/>
      <c r="N367" s="177"/>
      <c r="O367" s="177"/>
    </row>
    <row r="368" spans="1:15">
      <c r="B368" s="178"/>
      <c r="C368" s="178"/>
      <c r="D368" s="178"/>
      <c r="E368" s="178" t="s">
        <v>270</v>
      </c>
      <c r="F368" s="178"/>
      <c r="G368" s="179"/>
      <c r="H368" s="178"/>
      <c r="I368" s="178"/>
      <c r="J368" s="178"/>
      <c r="K368" s="179"/>
      <c r="L368" s="179"/>
      <c r="M368" s="179"/>
      <c r="N368" s="177"/>
      <c r="O368" s="177"/>
    </row>
    <row r="369" spans="1:15">
      <c r="F369" s="178" t="s">
        <v>271</v>
      </c>
      <c r="G369" s="179"/>
      <c r="H369" s="178"/>
      <c r="I369" s="178"/>
      <c r="J369" s="178"/>
      <c r="K369" s="179"/>
      <c r="L369" s="179"/>
      <c r="M369" s="179"/>
      <c r="N369" s="177"/>
      <c r="O369" s="177"/>
    </row>
    <row r="370" spans="1:15">
      <c r="B370" s="178"/>
      <c r="C370" s="178"/>
      <c r="D370" s="178"/>
      <c r="E370" s="178" t="s">
        <v>272</v>
      </c>
      <c r="F370" s="178"/>
      <c r="G370" s="179"/>
      <c r="H370" s="178"/>
      <c r="I370" s="178"/>
      <c r="J370" s="178"/>
      <c r="K370" s="179"/>
      <c r="L370" s="179"/>
      <c r="M370" s="179"/>
      <c r="N370" s="177"/>
      <c r="O370" s="177"/>
    </row>
    <row r="371" spans="1:15">
      <c r="C371" s="165"/>
      <c r="D371" s="165"/>
      <c r="E371" s="166"/>
      <c r="F371" s="148"/>
      <c r="G371" s="32"/>
      <c r="H371" s="147"/>
      <c r="I371" s="147"/>
      <c r="J371" s="147"/>
      <c r="K371" s="32"/>
      <c r="L371" s="148"/>
      <c r="M371" s="148"/>
      <c r="N371" s="167"/>
      <c r="O371" s="167"/>
    </row>
    <row r="372" spans="1:15">
      <c r="B372" s="180" t="s">
        <v>273</v>
      </c>
      <c r="C372" s="181"/>
      <c r="D372" s="181"/>
      <c r="E372" s="166"/>
      <c r="F372" s="148"/>
      <c r="G372" s="32"/>
      <c r="H372" s="147"/>
      <c r="I372" s="147"/>
      <c r="J372" s="147"/>
      <c r="K372" s="32"/>
      <c r="L372" s="148"/>
      <c r="M372" s="148"/>
    </row>
    <row r="373" spans="1:15">
      <c r="A373" s="35">
        <v>160</v>
      </c>
      <c r="B373" s="90" t="s">
        <v>274</v>
      </c>
      <c r="C373" s="24">
        <v>860000</v>
      </c>
      <c r="D373" s="25">
        <v>0</v>
      </c>
      <c r="E373" s="24">
        <v>860000</v>
      </c>
      <c r="F373" s="24">
        <v>86000</v>
      </c>
      <c r="G373" s="26">
        <v>774000</v>
      </c>
      <c r="H373" s="25">
        <v>0</v>
      </c>
      <c r="I373" s="25">
        <v>0</v>
      </c>
      <c r="J373" s="25">
        <v>0</v>
      </c>
      <c r="K373" s="26">
        <v>774000</v>
      </c>
      <c r="L373" s="361"/>
      <c r="M373" s="361"/>
      <c r="N373" s="361"/>
      <c r="O373" s="361"/>
    </row>
    <row r="374" spans="1:15">
      <c r="A374" s="35">
        <v>161</v>
      </c>
      <c r="B374" s="89" t="s">
        <v>275</v>
      </c>
      <c r="C374" s="24">
        <v>1300000</v>
      </c>
      <c r="D374" s="25">
        <v>0</v>
      </c>
      <c r="E374" s="24">
        <v>1300000</v>
      </c>
      <c r="F374" s="24">
        <v>130000</v>
      </c>
      <c r="G374" s="26">
        <v>1170000</v>
      </c>
      <c r="H374" s="25">
        <v>24375</v>
      </c>
      <c r="I374" s="25">
        <v>0</v>
      </c>
      <c r="J374" s="25">
        <v>0</v>
      </c>
      <c r="K374" s="26">
        <v>1145625</v>
      </c>
      <c r="L374" s="361"/>
      <c r="M374" s="361"/>
      <c r="N374" s="361"/>
      <c r="O374" s="361"/>
    </row>
    <row r="375" spans="1:15">
      <c r="A375" s="35">
        <v>162</v>
      </c>
      <c r="B375" s="90" t="s">
        <v>276</v>
      </c>
      <c r="C375" s="24">
        <v>1300000</v>
      </c>
      <c r="D375" s="25">
        <v>0</v>
      </c>
      <c r="E375" s="24">
        <v>1300000</v>
      </c>
      <c r="F375" s="24">
        <v>130000</v>
      </c>
      <c r="G375" s="26">
        <v>1170000</v>
      </c>
      <c r="H375" s="25">
        <v>4875</v>
      </c>
      <c r="I375" s="25">
        <v>0</v>
      </c>
      <c r="J375" s="25">
        <v>0</v>
      </c>
      <c r="K375" s="26">
        <v>1165125</v>
      </c>
      <c r="L375" s="361"/>
      <c r="M375" s="361"/>
      <c r="N375" s="361"/>
      <c r="O375" s="361"/>
    </row>
    <row r="376" spans="1:15">
      <c r="A376" s="35">
        <v>163</v>
      </c>
      <c r="B376" s="90" t="s">
        <v>277</v>
      </c>
      <c r="C376" s="24">
        <v>1300000</v>
      </c>
      <c r="D376" s="25">
        <v>0</v>
      </c>
      <c r="E376" s="24">
        <v>1300000</v>
      </c>
      <c r="F376" s="24">
        <v>130000</v>
      </c>
      <c r="G376" s="26">
        <v>1170000</v>
      </c>
      <c r="H376" s="25">
        <v>0</v>
      </c>
      <c r="I376" s="25">
        <v>0</v>
      </c>
      <c r="J376" s="25">
        <v>0</v>
      </c>
      <c r="K376" s="26">
        <v>1170000</v>
      </c>
      <c r="L376" s="361"/>
      <c r="M376" s="361"/>
      <c r="N376" s="361"/>
      <c r="O376" s="361"/>
    </row>
    <row r="378" spans="1:15">
      <c r="N378" s="182"/>
      <c r="O378" s="182"/>
    </row>
    <row r="379" spans="1:15">
      <c r="B379" s="178" t="s">
        <v>278</v>
      </c>
      <c r="E379" s="178"/>
      <c r="F379" s="178"/>
      <c r="G379" s="179"/>
      <c r="H379" s="178"/>
      <c r="I379" s="178"/>
      <c r="J379" s="178"/>
      <c r="K379" s="179"/>
      <c r="L379" s="178"/>
      <c r="M379" s="178"/>
      <c r="N379" s="178"/>
    </row>
    <row r="380" spans="1:15">
      <c r="B380" s="178"/>
      <c r="E380" s="178"/>
      <c r="F380" s="178"/>
      <c r="G380" s="179"/>
      <c r="H380" s="178"/>
      <c r="I380" s="178"/>
      <c r="J380" s="178"/>
      <c r="K380" s="179"/>
      <c r="L380" s="178"/>
      <c r="M380" s="178"/>
      <c r="N380" s="178"/>
    </row>
    <row r="381" spans="1:15" ht="38.25">
      <c r="B381" s="12" t="s">
        <v>3</v>
      </c>
      <c r="C381" s="12" t="s">
        <v>4</v>
      </c>
      <c r="D381" s="13" t="s">
        <v>5</v>
      </c>
      <c r="E381" s="12" t="s">
        <v>6</v>
      </c>
      <c r="F381" s="14" t="s">
        <v>7</v>
      </c>
      <c r="G381" s="12" t="s">
        <v>8</v>
      </c>
      <c r="H381" s="13" t="s">
        <v>9</v>
      </c>
      <c r="I381" s="13" t="s">
        <v>10</v>
      </c>
      <c r="J381" s="13" t="s">
        <v>11</v>
      </c>
      <c r="K381" s="13" t="s">
        <v>12</v>
      </c>
      <c r="L381" s="358" t="s">
        <v>13</v>
      </c>
      <c r="M381" s="359"/>
      <c r="N381" s="359"/>
      <c r="O381" s="360"/>
    </row>
    <row r="382" spans="1:15">
      <c r="A382" s="35">
        <v>164</v>
      </c>
      <c r="B382" s="47" t="s">
        <v>279</v>
      </c>
      <c r="C382" s="183">
        <v>153600</v>
      </c>
      <c r="D382" s="25">
        <v>0</v>
      </c>
      <c r="E382" s="24">
        <v>153600</v>
      </c>
      <c r="F382" s="24">
        <v>15360</v>
      </c>
      <c r="G382" s="25">
        <v>138240</v>
      </c>
      <c r="H382" s="25">
        <v>3456</v>
      </c>
      <c r="I382" s="25">
        <v>0</v>
      </c>
      <c r="J382" s="25">
        <v>0</v>
      </c>
      <c r="K382" s="25">
        <v>134784</v>
      </c>
      <c r="L382" s="361"/>
      <c r="M382" s="361"/>
      <c r="N382" s="361"/>
      <c r="O382" s="361"/>
    </row>
    <row r="383" spans="1:15">
      <c r="A383" s="35">
        <v>165</v>
      </c>
      <c r="B383" s="47" t="s">
        <v>280</v>
      </c>
      <c r="C383" s="184">
        <v>714000</v>
      </c>
      <c r="D383" s="25">
        <v>0</v>
      </c>
      <c r="E383" s="24">
        <v>714000</v>
      </c>
      <c r="F383" s="24">
        <v>71400</v>
      </c>
      <c r="G383" s="25">
        <v>642600</v>
      </c>
      <c r="H383" s="25">
        <v>0</v>
      </c>
      <c r="I383" s="25">
        <v>0</v>
      </c>
      <c r="J383" s="25">
        <v>0</v>
      </c>
      <c r="K383" s="25">
        <v>642600</v>
      </c>
      <c r="L383" s="361"/>
      <c r="M383" s="361"/>
      <c r="N383" s="361"/>
      <c r="O383" s="361"/>
    </row>
    <row r="384" spans="1:15">
      <c r="A384" s="35">
        <v>166</v>
      </c>
      <c r="B384" s="47" t="s">
        <v>281</v>
      </c>
      <c r="C384" s="184">
        <v>533000</v>
      </c>
      <c r="D384" s="25">
        <v>0</v>
      </c>
      <c r="E384" s="24">
        <v>533000</v>
      </c>
      <c r="F384" s="24">
        <v>53300</v>
      </c>
      <c r="G384" s="25">
        <v>479700</v>
      </c>
      <c r="H384" s="25">
        <v>5996.25</v>
      </c>
      <c r="I384" s="25">
        <v>0</v>
      </c>
      <c r="J384" s="25">
        <v>0</v>
      </c>
      <c r="K384" s="25">
        <v>473703.75</v>
      </c>
      <c r="L384" s="361"/>
      <c r="M384" s="361"/>
      <c r="N384" s="361"/>
      <c r="O384" s="361"/>
    </row>
    <row r="385" spans="1:15">
      <c r="A385" s="35">
        <v>167</v>
      </c>
      <c r="B385" s="47" t="s">
        <v>282</v>
      </c>
      <c r="C385" s="184">
        <v>533000</v>
      </c>
      <c r="D385" s="25">
        <v>0</v>
      </c>
      <c r="E385" s="24">
        <v>533000</v>
      </c>
      <c r="F385" s="24">
        <v>53300</v>
      </c>
      <c r="G385" s="25">
        <v>479700</v>
      </c>
      <c r="H385" s="25">
        <v>1998.75</v>
      </c>
      <c r="I385" s="25">
        <v>0</v>
      </c>
      <c r="J385" s="25">
        <v>0</v>
      </c>
      <c r="K385" s="25">
        <v>477701.25</v>
      </c>
      <c r="L385" s="361"/>
      <c r="M385" s="361"/>
      <c r="N385" s="361"/>
      <c r="O385" s="361"/>
    </row>
    <row r="386" spans="1:15">
      <c r="A386" s="35">
        <v>168</v>
      </c>
      <c r="B386" s="47" t="s">
        <v>283</v>
      </c>
      <c r="C386" s="184">
        <v>498000</v>
      </c>
      <c r="D386" s="25">
        <v>0</v>
      </c>
      <c r="E386" s="24">
        <v>498000</v>
      </c>
      <c r="F386" s="24">
        <v>49800</v>
      </c>
      <c r="G386" s="25">
        <v>448200</v>
      </c>
      <c r="H386" s="25">
        <v>3735</v>
      </c>
      <c r="I386" s="25">
        <v>0</v>
      </c>
      <c r="J386" s="25">
        <v>0</v>
      </c>
      <c r="K386" s="25">
        <v>444465</v>
      </c>
      <c r="L386" s="361"/>
      <c r="M386" s="361"/>
      <c r="N386" s="361"/>
      <c r="O386" s="361"/>
    </row>
    <row r="387" spans="1:15">
      <c r="A387" s="35">
        <v>169</v>
      </c>
      <c r="B387" s="47" t="s">
        <v>284</v>
      </c>
      <c r="C387" s="184">
        <v>249000</v>
      </c>
      <c r="D387" s="25">
        <v>0</v>
      </c>
      <c r="E387" s="24">
        <v>249000</v>
      </c>
      <c r="F387" s="24">
        <v>24900</v>
      </c>
      <c r="G387" s="25">
        <v>224100</v>
      </c>
      <c r="H387" s="25">
        <v>2801.25</v>
      </c>
      <c r="I387" s="25">
        <v>0</v>
      </c>
      <c r="J387" s="25">
        <v>0</v>
      </c>
      <c r="K387" s="25">
        <v>221298.75</v>
      </c>
      <c r="L387" s="361"/>
      <c r="M387" s="361"/>
      <c r="N387" s="361"/>
      <c r="O387" s="361"/>
    </row>
    <row r="388" spans="1:15">
      <c r="A388" s="35">
        <v>170</v>
      </c>
      <c r="B388" s="47" t="s">
        <v>285</v>
      </c>
      <c r="C388" s="184">
        <v>508000</v>
      </c>
      <c r="D388" s="25">
        <v>0</v>
      </c>
      <c r="E388" s="24">
        <v>508000</v>
      </c>
      <c r="F388" s="24">
        <v>50800</v>
      </c>
      <c r="G388" s="25">
        <v>457200</v>
      </c>
      <c r="H388" s="25">
        <v>7620</v>
      </c>
      <c r="I388" s="25">
        <v>0</v>
      </c>
      <c r="J388" s="25">
        <v>0</v>
      </c>
      <c r="K388" s="25">
        <v>449580</v>
      </c>
      <c r="L388" s="361"/>
      <c r="M388" s="361"/>
      <c r="N388" s="361"/>
      <c r="O388" s="361"/>
    </row>
    <row r="389" spans="1:15">
      <c r="A389" s="35">
        <v>171</v>
      </c>
      <c r="B389" s="47" t="s">
        <v>286</v>
      </c>
      <c r="C389" s="184">
        <v>472000</v>
      </c>
      <c r="D389" s="25">
        <v>0</v>
      </c>
      <c r="E389" s="24">
        <v>472000</v>
      </c>
      <c r="F389" s="24">
        <v>47200</v>
      </c>
      <c r="G389" s="25">
        <v>424800</v>
      </c>
      <c r="H389" s="25">
        <v>0</v>
      </c>
      <c r="I389" s="25">
        <v>0</v>
      </c>
      <c r="J389" s="25">
        <v>0</v>
      </c>
      <c r="K389" s="25">
        <v>424800</v>
      </c>
      <c r="L389" s="361"/>
      <c r="M389" s="361"/>
      <c r="N389" s="361"/>
      <c r="O389" s="361"/>
    </row>
    <row r="391" spans="1:15">
      <c r="C391" s="73"/>
      <c r="D391" s="73"/>
      <c r="E391" s="73"/>
      <c r="F391" s="73"/>
      <c r="G391" s="185">
        <v>3294540</v>
      </c>
      <c r="H391" s="186">
        <v>25607.25</v>
      </c>
      <c r="I391" s="186">
        <v>0</v>
      </c>
      <c r="J391" s="186">
        <v>0</v>
      </c>
      <c r="K391" s="185">
        <v>3268932.75</v>
      </c>
      <c r="L391" s="187"/>
      <c r="M391" s="187"/>
      <c r="N391" s="73"/>
    </row>
    <row r="392" spans="1:15">
      <c r="C392" s="46"/>
      <c r="D392" s="46"/>
      <c r="E392" s="46"/>
      <c r="F392" s="46"/>
      <c r="G392" s="20"/>
      <c r="H392" s="20"/>
      <c r="I392" s="20"/>
      <c r="J392" s="20"/>
      <c r="K392" s="20"/>
      <c r="L392" s="32"/>
      <c r="M392" s="32"/>
      <c r="N392" s="32"/>
      <c r="O392" s="46"/>
    </row>
    <row r="393" spans="1:15">
      <c r="C393" s="165"/>
      <c r="D393" s="165"/>
      <c r="E393" s="166"/>
      <c r="F393" s="148"/>
      <c r="G393" s="32"/>
      <c r="H393" s="147"/>
      <c r="I393" s="147"/>
      <c r="J393" s="147"/>
      <c r="K393" s="32"/>
      <c r="L393" s="148"/>
      <c r="M393" s="148"/>
      <c r="N393" s="188"/>
      <c r="O393" s="188"/>
    </row>
    <row r="394" spans="1:15">
      <c r="C394" s="165"/>
      <c r="D394" s="165"/>
      <c r="E394" s="166"/>
      <c r="F394" s="148"/>
      <c r="G394" s="32"/>
      <c r="H394" s="147"/>
      <c r="I394" s="147"/>
      <c r="J394" s="147"/>
      <c r="K394" s="32"/>
      <c r="L394" s="148"/>
      <c r="M394" s="148"/>
      <c r="N394" s="188"/>
      <c r="O394" s="188"/>
    </row>
    <row r="395" spans="1:15">
      <c r="C395" s="165"/>
      <c r="D395" s="165"/>
      <c r="E395" s="166"/>
      <c r="F395" s="148"/>
      <c r="N395" s="188"/>
      <c r="O395" s="188"/>
    </row>
    <row r="396" spans="1:15">
      <c r="C396" s="165"/>
      <c r="D396" s="165"/>
      <c r="E396" s="166"/>
      <c r="F396" s="148"/>
    </row>
    <row r="397" spans="1:15">
      <c r="C397" s="165"/>
      <c r="D397" s="165"/>
      <c r="E397" s="166"/>
      <c r="F397" s="148"/>
    </row>
    <row r="398" spans="1:15" ht="15.75" thickBot="1">
      <c r="C398" s="165"/>
      <c r="D398" s="165"/>
      <c r="E398" s="166"/>
      <c r="F398" s="148"/>
      <c r="G398" s="189"/>
      <c r="H398" s="190"/>
      <c r="I398" s="190"/>
      <c r="J398" s="190"/>
      <c r="K398" s="189"/>
      <c r="L398" s="191"/>
      <c r="M398" s="191"/>
    </row>
    <row r="399" spans="1:15">
      <c r="A399" s="192"/>
      <c r="B399" s="193"/>
      <c r="C399" s="193"/>
      <c r="D399" s="193"/>
      <c r="E399" s="193"/>
      <c r="F399" s="193"/>
      <c r="N399" s="3"/>
      <c r="O399" s="3"/>
    </row>
    <row r="400" spans="1:15">
      <c r="A400" s="192"/>
      <c r="B400" s="193"/>
      <c r="C400" s="193"/>
      <c r="D400" s="193"/>
      <c r="E400" s="193"/>
      <c r="F400" s="193"/>
      <c r="G400" s="365" t="s">
        <v>287</v>
      </c>
      <c r="H400" s="365"/>
      <c r="I400" s="365"/>
      <c r="J400" s="365"/>
      <c r="K400" s="365"/>
      <c r="L400" s="365"/>
      <c r="M400" s="365"/>
      <c r="N400" s="3"/>
      <c r="O400" s="3"/>
    </row>
    <row r="401" spans="1:15">
      <c r="A401" s="192"/>
      <c r="B401" s="83"/>
      <c r="C401" s="195"/>
      <c r="D401" s="195"/>
      <c r="E401" s="193"/>
      <c r="F401" s="196"/>
      <c r="G401" s="365" t="s">
        <v>288</v>
      </c>
      <c r="H401" s="365"/>
      <c r="I401" s="365"/>
      <c r="J401" s="365"/>
      <c r="K401" s="365"/>
      <c r="L401" s="365"/>
      <c r="M401" s="365"/>
      <c r="N401" s="3"/>
      <c r="O401" s="3"/>
    </row>
    <row r="402" spans="1:15">
      <c r="A402" s="192"/>
      <c r="B402" s="83"/>
      <c r="C402" s="195"/>
      <c r="D402" s="195"/>
      <c r="E402" s="197"/>
      <c r="F402" s="197"/>
      <c r="N402" s="3"/>
      <c r="O402" s="3"/>
    </row>
    <row r="403" spans="1:15">
      <c r="A403" s="192"/>
      <c r="B403" s="83"/>
      <c r="C403" s="195"/>
      <c r="D403" s="195"/>
      <c r="E403" s="197"/>
      <c r="F403" s="197"/>
      <c r="N403" s="3"/>
      <c r="O403" s="3"/>
    </row>
    <row r="404" spans="1:15">
      <c r="A404" s="192"/>
      <c r="B404" s="83"/>
      <c r="C404" s="195"/>
      <c r="D404" s="195"/>
      <c r="E404" s="197"/>
      <c r="F404" s="197"/>
      <c r="G404" s="197"/>
      <c r="H404" s="197"/>
      <c r="I404" s="197"/>
      <c r="J404" s="197"/>
      <c r="K404" s="197"/>
      <c r="L404" s="197"/>
      <c r="M404" s="197"/>
      <c r="N404" s="3"/>
      <c r="O404" s="3"/>
    </row>
    <row r="405" spans="1:15">
      <c r="A405" s="192"/>
      <c r="B405" s="83"/>
      <c r="C405" s="195"/>
      <c r="D405" s="195"/>
      <c r="E405" s="197"/>
      <c r="F405" s="197"/>
      <c r="G405" s="197"/>
      <c r="H405" s="197"/>
      <c r="I405" s="197"/>
      <c r="J405" s="197"/>
      <c r="K405" s="197"/>
      <c r="L405" s="197"/>
      <c r="M405" s="197"/>
      <c r="N405" s="3"/>
      <c r="O405" s="3"/>
    </row>
    <row r="406" spans="1:15">
      <c r="A406" s="192"/>
      <c r="B406" s="83"/>
      <c r="C406" s="195"/>
      <c r="D406" s="195"/>
      <c r="E406" s="197"/>
      <c r="F406" s="197"/>
      <c r="N406" s="3"/>
      <c r="O406" s="3"/>
    </row>
    <row r="420" spans="1:15">
      <c r="A420" s="192"/>
      <c r="B420" s="83"/>
      <c r="C420" s="195"/>
      <c r="D420" s="195"/>
      <c r="E420" s="197"/>
      <c r="F420" s="197"/>
      <c r="G420" s="197"/>
      <c r="H420" s="197"/>
      <c r="I420" s="197"/>
      <c r="J420" s="197"/>
      <c r="K420" s="197"/>
      <c r="L420" s="197"/>
      <c r="M420" s="197"/>
      <c r="N420" s="73"/>
      <c r="O420" s="73"/>
    </row>
    <row r="421" spans="1:15">
      <c r="A421" s="192"/>
      <c r="B421" s="83"/>
      <c r="C421" s="195"/>
      <c r="D421" s="195"/>
      <c r="E421" s="197"/>
      <c r="F421" s="197"/>
      <c r="G421" s="197"/>
      <c r="H421" s="197"/>
      <c r="I421" s="197"/>
      <c r="J421" s="197"/>
      <c r="K421" s="197"/>
      <c r="L421" s="197"/>
      <c r="M421" s="197"/>
      <c r="N421" s="73"/>
      <c r="O421" s="73"/>
    </row>
    <row r="422" spans="1:15">
      <c r="A422" s="192"/>
      <c r="B422" s="3"/>
      <c r="C422" s="195"/>
      <c r="D422" s="195"/>
      <c r="E422" s="197"/>
      <c r="F422" s="197"/>
      <c r="G422" s="197"/>
      <c r="H422" s="197"/>
      <c r="I422" s="197"/>
      <c r="J422" s="197"/>
      <c r="K422" s="197"/>
      <c r="L422" s="197"/>
      <c r="M422" s="197"/>
      <c r="N422" s="73"/>
      <c r="O422" s="73"/>
    </row>
    <row r="423" spans="1:15">
      <c r="A423" s="192"/>
      <c r="B423" s="3"/>
      <c r="C423" s="195"/>
      <c r="D423" s="195"/>
      <c r="E423" s="197"/>
      <c r="F423" s="197"/>
      <c r="G423" s="197"/>
      <c r="H423" s="197"/>
      <c r="I423" s="197"/>
      <c r="J423" s="197"/>
      <c r="K423" s="197"/>
      <c r="L423" s="197"/>
      <c r="M423" s="197"/>
      <c r="N423" s="73"/>
      <c r="O423" s="73"/>
    </row>
    <row r="424" spans="1:15">
      <c r="A424" s="21"/>
      <c r="B424" s="3"/>
      <c r="C424" s="3"/>
      <c r="D424" s="3"/>
      <c r="E424" s="3"/>
      <c r="F424" s="3"/>
      <c r="G424" s="159"/>
      <c r="H424" s="158"/>
      <c r="I424" s="158"/>
      <c r="J424" s="158"/>
      <c r="K424" s="159"/>
      <c r="L424" s="3"/>
      <c r="M424" s="3"/>
      <c r="N424" s="73"/>
      <c r="O424" s="73"/>
    </row>
    <row r="425" spans="1:15">
      <c r="A425" s="21"/>
      <c r="B425" s="3"/>
      <c r="C425" s="3"/>
      <c r="D425" s="3"/>
      <c r="E425" s="3"/>
      <c r="F425" s="3"/>
      <c r="G425" s="159"/>
      <c r="H425" s="158"/>
      <c r="I425" s="158"/>
      <c r="J425" s="158"/>
      <c r="K425" s="159"/>
      <c r="L425" s="3"/>
      <c r="M425" s="3"/>
      <c r="N425" s="73"/>
      <c r="O425" s="73"/>
    </row>
    <row r="426" spans="1:15">
      <c r="A426" s="21"/>
      <c r="B426" s="3"/>
      <c r="C426" s="3"/>
      <c r="D426" s="3"/>
      <c r="E426" s="3"/>
      <c r="F426" s="3"/>
      <c r="G426" s="159"/>
      <c r="H426" s="158"/>
      <c r="I426" s="158"/>
      <c r="J426" s="158"/>
      <c r="K426" s="159"/>
      <c r="L426" s="3"/>
      <c r="M426" s="3"/>
      <c r="N426" s="73"/>
      <c r="O426" s="73"/>
    </row>
    <row r="427" spans="1:15">
      <c r="A427" s="21"/>
      <c r="B427" s="3"/>
      <c r="C427" s="3"/>
      <c r="D427" s="3"/>
      <c r="E427" s="3"/>
      <c r="F427" s="3"/>
      <c r="G427" s="159"/>
      <c r="H427" s="158"/>
      <c r="I427" s="158"/>
      <c r="J427" s="158"/>
      <c r="K427" s="159"/>
      <c r="L427" s="3"/>
      <c r="M427" s="3"/>
      <c r="N427" s="73"/>
      <c r="O427" s="73"/>
    </row>
    <row r="428" spans="1:15">
      <c r="A428" s="21"/>
      <c r="B428" s="3"/>
      <c r="C428" s="3"/>
      <c r="D428" s="3"/>
      <c r="E428" s="3"/>
      <c r="F428" s="3"/>
      <c r="G428" s="159"/>
      <c r="H428" s="158"/>
      <c r="I428" s="158"/>
      <c r="J428" s="158"/>
      <c r="K428" s="159"/>
      <c r="L428" s="3"/>
      <c r="M428" s="3"/>
      <c r="N428" s="73"/>
      <c r="O428" s="73"/>
    </row>
    <row r="429" spans="1:15">
      <c r="A429" s="21"/>
      <c r="B429" s="3"/>
      <c r="C429" s="3"/>
      <c r="D429" s="3"/>
      <c r="E429" s="3"/>
      <c r="F429" s="3"/>
      <c r="G429" s="159"/>
      <c r="H429" s="158"/>
      <c r="I429" s="158"/>
      <c r="J429" s="158"/>
      <c r="K429" s="159"/>
      <c r="L429" s="3"/>
      <c r="M429" s="3"/>
      <c r="N429" s="73"/>
      <c r="O429" s="73"/>
    </row>
    <row r="430" spans="1:15">
      <c r="A430" s="21"/>
      <c r="B430" s="3"/>
      <c r="C430" s="3"/>
      <c r="D430" s="3"/>
      <c r="E430" s="3"/>
      <c r="F430" s="3"/>
      <c r="G430" s="159"/>
      <c r="H430" s="158"/>
      <c r="I430" s="158"/>
      <c r="J430" s="158"/>
      <c r="K430" s="159"/>
      <c r="L430" s="3"/>
      <c r="M430" s="3"/>
      <c r="N430" s="73"/>
      <c r="O430" s="73"/>
    </row>
    <row r="431" spans="1:15">
      <c r="A431" s="21"/>
      <c r="B431" s="3"/>
      <c r="C431" s="3"/>
      <c r="D431" s="3"/>
      <c r="E431" s="3"/>
      <c r="F431" s="3"/>
      <c r="G431" s="159"/>
      <c r="H431" s="158"/>
      <c r="I431" s="158"/>
      <c r="J431" s="158"/>
      <c r="K431" s="159"/>
      <c r="L431" s="3"/>
      <c r="M431" s="3"/>
      <c r="N431" s="73"/>
      <c r="O431" s="73"/>
    </row>
    <row r="432" spans="1:15">
      <c r="A432" s="21"/>
      <c r="B432" s="3"/>
      <c r="C432" s="3"/>
      <c r="D432" s="3"/>
      <c r="E432" s="3"/>
      <c r="F432" s="3"/>
      <c r="G432" s="159"/>
      <c r="H432" s="158"/>
      <c r="I432" s="158"/>
      <c r="J432" s="158"/>
      <c r="K432" s="159"/>
      <c r="L432" s="3"/>
      <c r="M432" s="3"/>
      <c r="N432" s="73"/>
      <c r="O432" s="73"/>
    </row>
    <row r="433" spans="1:15">
      <c r="A433" s="21"/>
      <c r="B433" s="3"/>
      <c r="C433" s="3"/>
      <c r="D433" s="3"/>
      <c r="E433" s="3"/>
      <c r="F433" s="3"/>
      <c r="G433" s="159"/>
      <c r="H433" s="158"/>
      <c r="I433" s="158"/>
      <c r="J433" s="158"/>
      <c r="K433" s="159"/>
      <c r="L433" s="3"/>
      <c r="M433" s="3"/>
      <c r="N433" s="73"/>
      <c r="O433" s="73"/>
    </row>
    <row r="434" spans="1:15">
      <c r="A434" s="21"/>
      <c r="B434" s="3"/>
      <c r="C434" s="3"/>
      <c r="D434" s="3"/>
      <c r="E434" s="3"/>
      <c r="F434" s="3"/>
      <c r="G434" s="159"/>
      <c r="H434" s="158"/>
      <c r="I434" s="158"/>
      <c r="J434" s="158"/>
      <c r="K434" s="159"/>
      <c r="L434" s="3"/>
      <c r="M434" s="3"/>
      <c r="N434" s="73"/>
      <c r="O434" s="73"/>
    </row>
    <row r="435" spans="1:15">
      <c r="A435" s="21"/>
      <c r="B435" s="3"/>
      <c r="C435" s="3"/>
      <c r="D435" s="3"/>
      <c r="E435" s="3"/>
      <c r="F435" s="3"/>
      <c r="G435" s="159"/>
      <c r="H435" s="158"/>
      <c r="I435" s="158"/>
      <c r="J435" s="158"/>
      <c r="K435" s="159"/>
      <c r="L435" s="3"/>
      <c r="M435" s="3"/>
      <c r="N435" s="73"/>
      <c r="O435" s="73"/>
    </row>
    <row r="436" spans="1:15">
      <c r="A436" s="21"/>
      <c r="B436" s="3"/>
      <c r="C436" s="3"/>
      <c r="D436" s="3"/>
      <c r="E436" s="3"/>
      <c r="F436" s="3"/>
      <c r="G436" s="159"/>
      <c r="H436" s="158"/>
      <c r="I436" s="158"/>
      <c r="J436" s="158"/>
      <c r="K436" s="159"/>
      <c r="L436" s="3"/>
      <c r="M436" s="3"/>
      <c r="N436" s="73"/>
      <c r="O436" s="73"/>
    </row>
    <row r="437" spans="1:15">
      <c r="A437" s="21"/>
      <c r="B437" s="3"/>
      <c r="C437" s="3"/>
      <c r="D437" s="3"/>
      <c r="E437" s="3"/>
      <c r="F437" s="3"/>
      <c r="G437" s="159"/>
      <c r="H437" s="158"/>
      <c r="I437" s="158"/>
      <c r="J437" s="158"/>
      <c r="K437" s="159"/>
      <c r="L437" s="3"/>
      <c r="M437" s="3"/>
      <c r="N437" s="73"/>
      <c r="O437" s="73"/>
    </row>
    <row r="438" spans="1:15">
      <c r="A438" s="21"/>
      <c r="B438" s="3"/>
      <c r="C438" s="3"/>
      <c r="D438" s="3"/>
      <c r="E438" s="3"/>
      <c r="F438" s="3"/>
      <c r="G438" s="159"/>
      <c r="H438" s="158"/>
      <c r="I438" s="158"/>
      <c r="J438" s="158"/>
      <c r="K438" s="159"/>
      <c r="L438" s="3"/>
      <c r="M438" s="3"/>
      <c r="N438" s="73"/>
      <c r="O438" s="73"/>
    </row>
    <row r="439" spans="1:15">
      <c r="A439" s="21"/>
      <c r="B439" s="3"/>
      <c r="C439" s="3"/>
      <c r="D439" s="3"/>
      <c r="E439" s="3"/>
      <c r="F439" s="3"/>
      <c r="G439" s="159"/>
      <c r="H439" s="158"/>
      <c r="I439" s="158"/>
      <c r="J439" s="158"/>
      <c r="K439" s="159"/>
      <c r="L439" s="3"/>
      <c r="M439" s="3"/>
      <c r="N439" s="73"/>
      <c r="O439" s="73"/>
    </row>
    <row r="440" spans="1:15">
      <c r="A440" s="21"/>
      <c r="B440" s="3"/>
      <c r="C440" s="3"/>
      <c r="D440" s="3"/>
      <c r="E440" s="3"/>
      <c r="F440" s="3"/>
      <c r="G440" s="159"/>
      <c r="H440" s="158"/>
      <c r="I440" s="158"/>
      <c r="J440" s="158"/>
      <c r="K440" s="159"/>
      <c r="L440" s="3"/>
      <c r="M440" s="3"/>
      <c r="N440" s="73"/>
      <c r="O440" s="73"/>
    </row>
    <row r="441" spans="1:15">
      <c r="A441" s="21"/>
      <c r="B441" s="3"/>
      <c r="C441" s="3"/>
      <c r="D441" s="3"/>
      <c r="E441" s="3"/>
      <c r="F441" s="3"/>
      <c r="G441" s="159"/>
      <c r="H441" s="158"/>
      <c r="I441" s="158"/>
      <c r="J441" s="158"/>
      <c r="K441" s="159"/>
      <c r="L441" s="3"/>
      <c r="M441" s="3"/>
      <c r="N441" s="73"/>
      <c r="O441" s="73"/>
    </row>
    <row r="442" spans="1:15">
      <c r="A442" s="21"/>
      <c r="B442" s="3"/>
      <c r="C442" s="3"/>
      <c r="D442" s="3"/>
      <c r="E442" s="3"/>
      <c r="F442" s="3"/>
      <c r="G442" s="159"/>
      <c r="H442" s="158"/>
      <c r="I442" s="158"/>
      <c r="J442" s="158"/>
      <c r="K442" s="159"/>
      <c r="L442" s="3"/>
      <c r="M442" s="3"/>
      <c r="N442" s="73"/>
      <c r="O442" s="73"/>
    </row>
    <row r="443" spans="1:15">
      <c r="A443" s="21"/>
      <c r="B443" s="3"/>
      <c r="C443" s="3"/>
      <c r="D443" s="3"/>
      <c r="E443" s="3"/>
      <c r="F443" s="3"/>
      <c r="G443" s="159"/>
      <c r="H443" s="158"/>
      <c r="I443" s="158"/>
      <c r="J443" s="158"/>
      <c r="K443" s="159"/>
      <c r="L443" s="3"/>
      <c r="M443" s="3"/>
      <c r="N443" s="73"/>
      <c r="O443" s="73"/>
    </row>
    <row r="444" spans="1:15">
      <c r="A444" s="21"/>
      <c r="B444" s="3"/>
      <c r="C444" s="3"/>
      <c r="D444" s="3"/>
      <c r="E444" s="3"/>
      <c r="F444" s="3"/>
      <c r="G444" s="159"/>
      <c r="H444" s="158"/>
      <c r="I444" s="158"/>
      <c r="J444" s="158"/>
      <c r="K444" s="159"/>
      <c r="L444" s="3"/>
      <c r="M444" s="3"/>
      <c r="N444" s="73"/>
      <c r="O444" s="73"/>
    </row>
    <row r="445" spans="1:15">
      <c r="A445" s="21"/>
      <c r="B445" s="3"/>
      <c r="C445" s="3"/>
      <c r="D445" s="3"/>
      <c r="E445" s="3"/>
      <c r="F445" s="3"/>
      <c r="G445" s="159"/>
      <c r="H445" s="158"/>
      <c r="I445" s="158"/>
      <c r="J445" s="158"/>
      <c r="K445" s="159"/>
      <c r="L445" s="3"/>
      <c r="M445" s="3"/>
      <c r="N445" s="73"/>
      <c r="O445" s="73"/>
    </row>
    <row r="446" spans="1:15">
      <c r="A446" s="21"/>
      <c r="B446" s="3"/>
      <c r="C446" s="3"/>
      <c r="D446" s="3"/>
      <c r="E446" s="3"/>
      <c r="F446" s="3"/>
      <c r="G446" s="159"/>
      <c r="H446" s="158"/>
      <c r="I446" s="158"/>
      <c r="J446" s="158"/>
      <c r="K446" s="159"/>
      <c r="L446" s="3"/>
      <c r="M446" s="3"/>
      <c r="N446" s="73"/>
      <c r="O446" s="73"/>
    </row>
    <row r="447" spans="1:15">
      <c r="A447" s="21"/>
      <c r="B447" s="3"/>
      <c r="C447" s="3"/>
      <c r="D447" s="3"/>
      <c r="E447" s="3"/>
      <c r="F447" s="3"/>
      <c r="G447" s="159"/>
      <c r="H447" s="158"/>
      <c r="I447" s="158"/>
      <c r="J447" s="158"/>
      <c r="K447" s="159"/>
      <c r="L447" s="3"/>
      <c r="M447" s="3"/>
      <c r="N447" s="73"/>
      <c r="O447" s="73"/>
    </row>
    <row r="448" spans="1:15">
      <c r="A448" s="21"/>
      <c r="B448" s="3"/>
      <c r="C448" s="3"/>
      <c r="D448" s="3"/>
      <c r="E448" s="3"/>
      <c r="F448" s="3"/>
      <c r="G448" s="159"/>
      <c r="H448" s="158"/>
      <c r="I448" s="158"/>
      <c r="J448" s="158"/>
      <c r="K448" s="159"/>
      <c r="L448" s="3"/>
      <c r="M448" s="3"/>
      <c r="N448" s="73"/>
      <c r="O448" s="73"/>
    </row>
    <row r="449" spans="1:15">
      <c r="A449" s="21"/>
      <c r="B449" s="3"/>
      <c r="C449" s="3"/>
      <c r="D449" s="3"/>
      <c r="E449" s="3"/>
      <c r="F449" s="3"/>
      <c r="G449" s="159"/>
      <c r="H449" s="158"/>
      <c r="I449" s="158"/>
      <c r="J449" s="158"/>
      <c r="K449" s="159"/>
      <c r="L449" s="3"/>
      <c r="M449" s="3"/>
      <c r="N449" s="73"/>
      <c r="O449" s="73"/>
    </row>
    <row r="450" spans="1:15">
      <c r="A450" s="21"/>
      <c r="B450" s="3"/>
      <c r="C450" s="3"/>
      <c r="D450" s="3"/>
      <c r="E450" s="3"/>
      <c r="F450" s="3"/>
      <c r="G450" s="159"/>
      <c r="H450" s="158"/>
      <c r="I450" s="158"/>
      <c r="J450" s="158"/>
      <c r="K450" s="159"/>
      <c r="L450" s="3"/>
      <c r="M450" s="3"/>
      <c r="N450" s="73"/>
      <c r="O450" s="73"/>
    </row>
    <row r="451" spans="1:15">
      <c r="A451" s="21"/>
      <c r="B451" s="3"/>
      <c r="C451" s="3"/>
      <c r="D451" s="3"/>
      <c r="E451" s="3"/>
      <c r="F451" s="3"/>
      <c r="G451" s="159"/>
      <c r="H451" s="158"/>
      <c r="I451" s="158"/>
      <c r="J451" s="158"/>
      <c r="K451" s="159"/>
      <c r="L451" s="3"/>
      <c r="M451" s="3"/>
      <c r="N451" s="73"/>
      <c r="O451" s="73"/>
    </row>
    <row r="452" spans="1:15">
      <c r="A452" s="21"/>
      <c r="B452" s="3"/>
      <c r="C452" s="3"/>
      <c r="D452" s="3"/>
      <c r="E452" s="3"/>
      <c r="F452" s="3"/>
      <c r="G452" s="159"/>
      <c r="H452" s="158"/>
      <c r="I452" s="158"/>
      <c r="J452" s="158"/>
      <c r="K452" s="159"/>
      <c r="L452" s="3"/>
      <c r="M452" s="3"/>
      <c r="N452" s="73"/>
      <c r="O452" s="73"/>
    </row>
    <row r="453" spans="1:15">
      <c r="A453" s="21"/>
      <c r="B453" s="3"/>
      <c r="C453" s="3"/>
      <c r="D453" s="3"/>
      <c r="E453" s="3"/>
      <c r="F453" s="3"/>
      <c r="G453" s="159"/>
      <c r="H453" s="158"/>
      <c r="I453" s="158"/>
      <c r="J453" s="158"/>
      <c r="K453" s="159"/>
      <c r="L453" s="3"/>
      <c r="M453" s="3"/>
      <c r="N453" s="73"/>
      <c r="O453" s="73"/>
    </row>
    <row r="454" spans="1:15">
      <c r="A454" s="21"/>
      <c r="B454" s="3"/>
      <c r="C454" s="3"/>
      <c r="D454" s="3"/>
      <c r="E454" s="3"/>
      <c r="F454" s="3"/>
      <c r="G454" s="159"/>
      <c r="H454" s="158"/>
      <c r="I454" s="158"/>
      <c r="J454" s="158"/>
      <c r="K454" s="159"/>
      <c r="L454" s="3"/>
      <c r="M454" s="3"/>
      <c r="N454" s="73"/>
      <c r="O454" s="73"/>
    </row>
    <row r="455" spans="1:15">
      <c r="A455" s="21"/>
      <c r="B455" s="3"/>
      <c r="C455" s="3"/>
      <c r="D455" s="3"/>
      <c r="E455" s="3"/>
      <c r="F455" s="3"/>
      <c r="G455" s="159"/>
      <c r="H455" s="158"/>
      <c r="I455" s="158"/>
      <c r="J455" s="158"/>
      <c r="K455" s="159"/>
      <c r="L455" s="3"/>
      <c r="M455" s="3"/>
      <c r="N455" s="198"/>
      <c r="O455" s="73"/>
    </row>
    <row r="456" spans="1:15">
      <c r="A456" s="192"/>
      <c r="B456" s="3"/>
      <c r="C456" s="195"/>
      <c r="D456" s="195"/>
      <c r="E456" s="197"/>
      <c r="F456" s="197"/>
      <c r="G456" s="197"/>
      <c r="H456" s="197"/>
      <c r="I456" s="197"/>
      <c r="J456" s="197"/>
      <c r="K456" s="197"/>
      <c r="L456" s="197"/>
      <c r="M456" s="197"/>
      <c r="N456" s="198"/>
      <c r="O456" s="73"/>
    </row>
    <row r="457" spans="1:15">
      <c r="A457" s="192"/>
      <c r="B457" s="3"/>
      <c r="C457" s="195"/>
      <c r="D457" s="195"/>
      <c r="E457" s="197"/>
      <c r="F457" s="197"/>
      <c r="G457" s="197"/>
      <c r="H457" s="197"/>
      <c r="I457" s="197"/>
      <c r="J457" s="197"/>
      <c r="K457" s="197"/>
      <c r="L457" s="197"/>
      <c r="M457" s="197"/>
      <c r="N457" s="198"/>
      <c r="O457" s="73"/>
    </row>
    <row r="458" spans="1:15">
      <c r="A458" s="192"/>
      <c r="B458" s="83"/>
      <c r="C458" s="195"/>
      <c r="D458" s="195"/>
      <c r="E458" s="197"/>
      <c r="F458" s="197"/>
      <c r="G458" s="197"/>
      <c r="H458" s="197"/>
      <c r="I458" s="197"/>
      <c r="J458" s="197"/>
      <c r="K458" s="197"/>
      <c r="L458" s="197"/>
      <c r="M458" s="197"/>
      <c r="N458" s="73"/>
      <c r="O458" s="73"/>
    </row>
    <row r="459" spans="1:15">
      <c r="A459" s="192"/>
      <c r="B459" s="83"/>
      <c r="C459" s="195"/>
      <c r="D459" s="195"/>
      <c r="E459" s="197"/>
      <c r="F459" s="197"/>
      <c r="G459" s="197"/>
      <c r="H459" s="197"/>
      <c r="I459" s="197"/>
      <c r="J459" s="197"/>
      <c r="K459" s="197"/>
      <c r="L459" s="197"/>
      <c r="M459" s="197"/>
      <c r="N459" s="3"/>
      <c r="O459" s="3"/>
    </row>
    <row r="460" spans="1:15">
      <c r="A460" s="192"/>
      <c r="B460" s="83"/>
      <c r="C460" s="195"/>
      <c r="D460" s="195"/>
      <c r="E460" s="197"/>
      <c r="F460" s="197"/>
      <c r="G460" s="197"/>
      <c r="H460" s="197"/>
      <c r="I460" s="197"/>
      <c r="J460" s="197"/>
      <c r="K460" s="197"/>
      <c r="L460" s="197"/>
      <c r="M460" s="197"/>
      <c r="N460" s="3"/>
      <c r="O460" s="3"/>
    </row>
    <row r="461" spans="1:15">
      <c r="A461" s="192"/>
      <c r="B461" s="83"/>
      <c r="C461" s="195"/>
      <c r="D461" s="195"/>
      <c r="E461" s="197"/>
      <c r="F461" s="197"/>
      <c r="G461" s="197"/>
      <c r="H461" s="197"/>
      <c r="I461" s="197"/>
      <c r="J461" s="197"/>
      <c r="K461" s="197"/>
      <c r="L461" s="197"/>
      <c r="M461" s="197"/>
      <c r="N461" s="3"/>
      <c r="O461" s="3"/>
    </row>
    <row r="462" spans="1:15">
      <c r="A462" s="192"/>
      <c r="B462" s="83"/>
      <c r="C462" s="195"/>
      <c r="D462" s="195"/>
      <c r="E462" s="197"/>
      <c r="F462" s="197"/>
      <c r="G462" s="197"/>
      <c r="H462" s="197"/>
      <c r="I462" s="197"/>
      <c r="J462" s="197"/>
      <c r="K462" s="197"/>
      <c r="L462" s="197"/>
      <c r="M462" s="197"/>
      <c r="N462" s="3"/>
      <c r="O462" s="3"/>
    </row>
    <row r="463" spans="1:15">
      <c r="A463" s="192"/>
      <c r="B463" s="83"/>
      <c r="C463" s="195"/>
      <c r="D463" s="195"/>
      <c r="E463" s="197"/>
      <c r="F463" s="197"/>
      <c r="G463" s="197"/>
      <c r="H463" s="197"/>
      <c r="I463" s="197"/>
      <c r="J463" s="197"/>
      <c r="K463" s="197"/>
      <c r="L463" s="197"/>
      <c r="M463" s="197"/>
      <c r="N463" s="3"/>
      <c r="O463" s="3"/>
    </row>
    <row r="464" spans="1:15">
      <c r="A464" s="192"/>
      <c r="B464" s="83"/>
      <c r="C464" s="195"/>
      <c r="D464" s="195"/>
      <c r="E464" s="197"/>
      <c r="F464" s="197"/>
      <c r="G464" s="197"/>
      <c r="H464" s="197"/>
      <c r="I464" s="197"/>
      <c r="J464" s="197"/>
      <c r="K464" s="197"/>
      <c r="L464" s="197"/>
      <c r="M464" s="197"/>
      <c r="N464" s="3"/>
      <c r="O464" s="3"/>
    </row>
    <row r="465" spans="1:15">
      <c r="A465" s="192"/>
      <c r="B465" s="83"/>
      <c r="C465" s="195"/>
      <c r="D465" s="195"/>
      <c r="E465" s="197"/>
      <c r="F465" s="197"/>
      <c r="G465" s="197"/>
      <c r="H465" s="197"/>
      <c r="I465" s="197"/>
      <c r="J465" s="197"/>
      <c r="K465" s="197"/>
      <c r="L465" s="197"/>
      <c r="M465" s="197"/>
      <c r="N465" s="3"/>
      <c r="O465" s="3"/>
    </row>
    <row r="466" spans="1:15">
      <c r="A466" s="192"/>
      <c r="B466" s="254"/>
      <c r="C466" s="193"/>
      <c r="D466" s="193"/>
      <c r="E466" s="197"/>
      <c r="F466" s="197"/>
      <c r="G466" s="197"/>
      <c r="H466" s="197"/>
      <c r="I466" s="197"/>
      <c r="J466" s="197"/>
      <c r="K466" s="197"/>
      <c r="L466" s="197"/>
      <c r="M466" s="197"/>
      <c r="N466" s="200"/>
      <c r="O466" s="200"/>
    </row>
    <row r="467" spans="1:15">
      <c r="A467" s="192"/>
      <c r="B467" s="254"/>
      <c r="C467" s="193"/>
      <c r="D467" s="193"/>
      <c r="E467" s="197"/>
      <c r="F467" s="197"/>
      <c r="G467" s="197"/>
      <c r="H467" s="197"/>
      <c r="I467" s="197"/>
      <c r="J467" s="197"/>
      <c r="K467" s="197"/>
      <c r="L467" s="197"/>
      <c r="M467" s="197"/>
      <c r="N467" s="200"/>
      <c r="O467" s="200"/>
    </row>
    <row r="468" spans="1:15">
      <c r="A468" s="192"/>
      <c r="B468" s="83"/>
      <c r="C468" s="195"/>
      <c r="D468" s="195"/>
      <c r="E468" s="197"/>
      <c r="F468" s="197"/>
      <c r="G468" s="197"/>
      <c r="H468" s="197"/>
      <c r="I468" s="197"/>
      <c r="J468" s="197"/>
      <c r="K468" s="197"/>
      <c r="L468" s="197"/>
      <c r="M468" s="197"/>
      <c r="N468" s="200"/>
      <c r="O468" s="200"/>
    </row>
    <row r="469" spans="1:15">
      <c r="A469" s="192"/>
      <c r="B469" s="83"/>
      <c r="C469" s="195"/>
      <c r="D469" s="195"/>
      <c r="E469" s="3"/>
      <c r="F469" s="3"/>
      <c r="G469" s="159"/>
      <c r="H469" s="158"/>
      <c r="I469" s="158"/>
      <c r="J469" s="158"/>
      <c r="K469" s="159"/>
      <c r="L469" s="3"/>
      <c r="M469" s="3"/>
      <c r="N469" s="200"/>
      <c r="O469" s="200"/>
    </row>
    <row r="470" spans="1:15">
      <c r="A470" s="192"/>
      <c r="B470" s="83"/>
      <c r="C470" s="195"/>
      <c r="D470" s="195"/>
      <c r="E470" s="3"/>
      <c r="F470" s="3"/>
      <c r="G470" s="159"/>
      <c r="H470" s="158"/>
      <c r="I470" s="158"/>
      <c r="J470" s="158"/>
      <c r="K470" s="159"/>
      <c r="L470" s="3"/>
      <c r="M470" s="3"/>
      <c r="N470" s="200"/>
      <c r="O470" s="200"/>
    </row>
    <row r="471" spans="1:15">
      <c r="A471" s="192"/>
      <c r="B471" s="83"/>
      <c r="C471" s="195"/>
      <c r="D471" s="195"/>
      <c r="E471" s="3"/>
      <c r="F471" s="3"/>
      <c r="G471" s="159"/>
      <c r="H471" s="158"/>
      <c r="I471" s="158"/>
      <c r="J471" s="158"/>
      <c r="K471" s="159"/>
      <c r="L471" s="3"/>
      <c r="M471" s="3"/>
      <c r="N471" s="200"/>
      <c r="O471" s="200"/>
    </row>
    <row r="472" spans="1:15">
      <c r="A472" s="192"/>
      <c r="B472" s="83"/>
      <c r="C472" s="195"/>
      <c r="D472" s="195"/>
      <c r="E472" s="3"/>
      <c r="F472" s="3"/>
      <c r="G472" s="159"/>
      <c r="H472" s="158"/>
      <c r="I472" s="158"/>
      <c r="J472" s="158"/>
      <c r="K472" s="159"/>
      <c r="L472" s="3"/>
      <c r="M472" s="3"/>
      <c r="N472" s="200"/>
      <c r="O472" s="200"/>
    </row>
    <row r="473" spans="1:15">
      <c r="A473" s="192"/>
      <c r="B473" s="83"/>
      <c r="C473" s="195"/>
      <c r="D473" s="195"/>
      <c r="E473" s="3"/>
      <c r="F473" s="3"/>
      <c r="G473" s="159"/>
      <c r="H473" s="158"/>
      <c r="I473" s="158"/>
      <c r="J473" s="158"/>
      <c r="K473" s="159"/>
      <c r="L473" s="3"/>
      <c r="M473" s="3"/>
      <c r="N473" s="200"/>
      <c r="O473" s="200"/>
    </row>
    <row r="474" spans="1:15">
      <c r="A474" s="192"/>
      <c r="B474" s="83"/>
      <c r="C474" s="195"/>
      <c r="D474" s="195"/>
      <c r="E474" s="3"/>
      <c r="F474" s="3"/>
      <c r="G474" s="159"/>
      <c r="H474" s="158"/>
      <c r="I474" s="158"/>
      <c r="J474" s="158"/>
      <c r="K474" s="159"/>
      <c r="L474" s="3"/>
      <c r="M474" s="3"/>
      <c r="N474" s="200"/>
      <c r="O474" s="200"/>
    </row>
    <row r="475" spans="1:15">
      <c r="A475" s="192"/>
      <c r="B475" s="252"/>
      <c r="C475" s="201"/>
      <c r="D475" s="201"/>
      <c r="E475" s="32"/>
      <c r="F475" s="32"/>
      <c r="G475" s="32"/>
      <c r="H475" s="32"/>
      <c r="I475" s="32"/>
      <c r="J475" s="32"/>
      <c r="K475" s="32"/>
      <c r="L475" s="32"/>
      <c r="M475" s="32"/>
      <c r="N475" s="200"/>
      <c r="O475" s="200"/>
    </row>
    <row r="476" spans="1:15">
      <c r="A476" s="192"/>
      <c r="B476" s="202"/>
      <c r="C476" s="202"/>
      <c r="D476" s="202"/>
      <c r="E476" s="32"/>
      <c r="F476" s="32"/>
      <c r="G476" s="32"/>
      <c r="H476" s="32"/>
      <c r="I476" s="32"/>
      <c r="J476" s="32"/>
      <c r="K476" s="32"/>
      <c r="L476" s="32"/>
      <c r="M476" s="32"/>
      <c r="N476" s="200"/>
      <c r="O476" s="200"/>
    </row>
    <row r="477" spans="1:15">
      <c r="A477" s="192"/>
      <c r="B477" s="252"/>
      <c r="C477" s="201"/>
      <c r="D477" s="201"/>
      <c r="E477" s="32"/>
      <c r="F477" s="32"/>
      <c r="G477" s="32"/>
      <c r="H477" s="32"/>
      <c r="I477" s="32"/>
      <c r="J477" s="32"/>
      <c r="K477" s="32"/>
      <c r="L477" s="32"/>
      <c r="M477" s="32"/>
      <c r="N477" s="200"/>
      <c r="O477" s="200"/>
    </row>
    <row r="478" spans="1:15">
      <c r="A478" s="192"/>
      <c r="B478" s="252"/>
      <c r="C478" s="201"/>
      <c r="D478" s="201"/>
      <c r="E478" s="32"/>
      <c r="F478" s="32"/>
      <c r="G478" s="32"/>
      <c r="H478" s="32"/>
      <c r="I478" s="32"/>
      <c r="J478" s="32"/>
      <c r="K478" s="32"/>
      <c r="L478" s="32"/>
      <c r="M478" s="32"/>
      <c r="N478" s="200"/>
      <c r="O478" s="200"/>
    </row>
    <row r="479" spans="1:15">
      <c r="A479" s="192"/>
      <c r="B479" s="202"/>
      <c r="C479" s="202"/>
      <c r="D479" s="202"/>
      <c r="E479" s="32"/>
      <c r="F479" s="32"/>
      <c r="G479" s="32"/>
      <c r="H479" s="32"/>
      <c r="I479" s="32"/>
      <c r="J479" s="32"/>
      <c r="K479" s="32"/>
      <c r="L479" s="32"/>
      <c r="M479" s="32"/>
      <c r="N479" s="200"/>
      <c r="O479" s="200"/>
    </row>
    <row r="480" spans="1:15">
      <c r="A480" s="192"/>
      <c r="B480" s="364"/>
      <c r="C480" s="364"/>
      <c r="D480" s="364"/>
      <c r="E480" s="364"/>
      <c r="F480" s="201"/>
      <c r="G480" s="203"/>
      <c r="H480" s="203"/>
      <c r="I480" s="203"/>
      <c r="J480" s="203"/>
      <c r="K480" s="203"/>
      <c r="L480" s="201"/>
      <c r="M480" s="201"/>
      <c r="N480" s="200"/>
      <c r="O480" s="200"/>
    </row>
    <row r="481" spans="1:15">
      <c r="A481" s="192"/>
      <c r="B481" s="362"/>
      <c r="C481" s="362"/>
      <c r="D481" s="362"/>
      <c r="E481" s="362"/>
      <c r="F481" s="204"/>
      <c r="G481" s="205"/>
      <c r="H481" s="205"/>
      <c r="I481" s="205"/>
      <c r="J481" s="205"/>
      <c r="K481" s="205"/>
      <c r="L481" s="204"/>
      <c r="M481" s="204"/>
      <c r="N481" s="200"/>
      <c r="O481" s="200"/>
    </row>
    <row r="482" spans="1:15">
      <c r="A482" s="192"/>
      <c r="B482" s="362"/>
      <c r="C482" s="362"/>
      <c r="D482" s="362"/>
      <c r="E482" s="362"/>
      <c r="F482" s="204"/>
      <c r="G482" s="205"/>
      <c r="H482" s="205"/>
      <c r="I482" s="205"/>
      <c r="J482" s="205"/>
      <c r="K482" s="205"/>
      <c r="L482" s="204"/>
      <c r="M482" s="204"/>
      <c r="N482" s="200"/>
      <c r="O482" s="200"/>
    </row>
    <row r="483" spans="1:15">
      <c r="A483" s="192"/>
      <c r="B483" s="362"/>
      <c r="C483" s="362"/>
      <c r="D483" s="362"/>
      <c r="E483" s="362"/>
      <c r="F483" s="204"/>
      <c r="G483" s="205"/>
      <c r="H483" s="205"/>
      <c r="I483" s="205"/>
      <c r="J483" s="205"/>
      <c r="K483" s="205"/>
      <c r="L483" s="204"/>
      <c r="M483" s="204"/>
      <c r="N483" s="200"/>
      <c r="O483" s="200"/>
    </row>
    <row r="484" spans="1:15">
      <c r="A484" s="192"/>
      <c r="B484" s="362"/>
      <c r="C484" s="362"/>
      <c r="D484" s="362"/>
      <c r="E484" s="362"/>
      <c r="F484" s="204"/>
      <c r="G484" s="205"/>
      <c r="H484" s="205"/>
      <c r="I484" s="205"/>
      <c r="J484" s="205"/>
      <c r="K484" s="205"/>
      <c r="L484" s="204"/>
      <c r="M484" s="204"/>
      <c r="N484" s="200"/>
      <c r="O484" s="200"/>
    </row>
    <row r="485" spans="1:15">
      <c r="A485" s="192"/>
      <c r="B485" s="362"/>
      <c r="C485" s="362"/>
      <c r="D485" s="362"/>
      <c r="E485" s="362"/>
      <c r="F485" s="204"/>
      <c r="G485" s="205"/>
      <c r="H485" s="205"/>
      <c r="I485" s="205"/>
      <c r="J485" s="205"/>
      <c r="K485" s="205"/>
      <c r="L485" s="204"/>
      <c r="M485" s="204"/>
      <c r="N485" s="200"/>
      <c r="O485" s="200"/>
    </row>
    <row r="486" spans="1:15">
      <c r="A486" s="192"/>
      <c r="B486" s="3"/>
      <c r="C486" s="3"/>
      <c r="D486" s="3"/>
      <c r="E486" s="3"/>
      <c r="F486" s="3"/>
      <c r="G486" s="159"/>
      <c r="H486" s="158"/>
      <c r="I486" s="158"/>
      <c r="J486" s="158"/>
      <c r="K486" s="159"/>
      <c r="L486" s="3"/>
      <c r="M486" s="3"/>
      <c r="N486" s="73"/>
      <c r="O486" s="73"/>
    </row>
    <row r="487" spans="1:15">
      <c r="A487" s="192"/>
      <c r="B487" s="3"/>
      <c r="C487" s="3"/>
      <c r="D487" s="3"/>
      <c r="E487" s="3"/>
      <c r="F487" s="3"/>
      <c r="G487" s="159"/>
      <c r="H487" s="158"/>
      <c r="I487" s="158"/>
      <c r="J487" s="158"/>
      <c r="K487" s="159"/>
      <c r="L487" s="3"/>
      <c r="M487" s="3"/>
      <c r="N487" s="73"/>
      <c r="O487" s="73"/>
    </row>
    <row r="488" spans="1:15">
      <c r="A488" s="192"/>
      <c r="B488" s="3"/>
      <c r="C488" s="3"/>
      <c r="D488" s="3"/>
      <c r="E488" s="3"/>
      <c r="F488" s="3"/>
      <c r="G488" s="159"/>
      <c r="H488" s="158"/>
      <c r="I488" s="158"/>
      <c r="J488" s="158"/>
      <c r="K488" s="159"/>
      <c r="L488" s="3"/>
      <c r="M488" s="3"/>
      <c r="N488" s="73"/>
      <c r="O488" s="73"/>
    </row>
    <row r="489" spans="1:15">
      <c r="A489" s="192"/>
      <c r="B489" s="362"/>
      <c r="C489" s="362"/>
      <c r="D489" s="362"/>
      <c r="E489" s="362"/>
      <c r="F489" s="204"/>
      <c r="G489" s="205"/>
      <c r="H489" s="205"/>
      <c r="I489" s="205"/>
      <c r="J489" s="205"/>
      <c r="K489" s="205"/>
      <c r="L489" s="204"/>
      <c r="M489" s="204"/>
      <c r="N489" s="73"/>
      <c r="O489" s="73"/>
    </row>
    <row r="490" spans="1:15">
      <c r="A490" s="192"/>
      <c r="B490" s="255"/>
      <c r="C490" s="200"/>
      <c r="D490" s="200"/>
      <c r="E490" s="197"/>
      <c r="F490" s="197"/>
      <c r="G490" s="197"/>
      <c r="H490" s="197"/>
      <c r="I490" s="197"/>
      <c r="J490" s="197"/>
      <c r="K490" s="197"/>
      <c r="L490" s="197"/>
      <c r="M490" s="197"/>
      <c r="N490" s="73"/>
      <c r="O490" s="73"/>
    </row>
    <row r="491" spans="1:15">
      <c r="A491" s="192"/>
      <c r="B491" s="255"/>
      <c r="C491" s="200"/>
      <c r="D491" s="200"/>
      <c r="E491" s="197"/>
      <c r="F491" s="197"/>
      <c r="G491" s="197"/>
      <c r="H491" s="197"/>
      <c r="I491" s="197"/>
      <c r="J491" s="197"/>
      <c r="K491" s="197"/>
      <c r="L491" s="197"/>
      <c r="M491" s="197"/>
      <c r="N491" s="73"/>
      <c r="O491" s="73"/>
    </row>
    <row r="492" spans="1:15">
      <c r="A492" s="192"/>
      <c r="B492" s="83"/>
      <c r="C492" s="200"/>
      <c r="D492" s="200"/>
      <c r="E492" s="197"/>
      <c r="F492" s="197"/>
      <c r="G492" s="197"/>
      <c r="H492" s="197"/>
      <c r="I492" s="197"/>
      <c r="J492" s="197"/>
      <c r="K492" s="197"/>
      <c r="L492" s="197"/>
      <c r="M492" s="197"/>
      <c r="N492" s="73"/>
      <c r="O492" s="73"/>
    </row>
    <row r="493" spans="1:15">
      <c r="A493" s="192"/>
      <c r="B493" s="83"/>
      <c r="C493" s="200"/>
      <c r="D493" s="200"/>
      <c r="E493" s="197"/>
      <c r="F493" s="197"/>
      <c r="G493" s="197"/>
      <c r="H493" s="197"/>
      <c r="I493" s="197"/>
      <c r="J493" s="197"/>
      <c r="K493" s="197"/>
      <c r="L493" s="197"/>
      <c r="M493" s="197"/>
      <c r="N493" s="3"/>
      <c r="O493" s="3"/>
    </row>
    <row r="494" spans="1:15">
      <c r="A494" s="192"/>
      <c r="B494" s="3"/>
      <c r="C494" s="3"/>
      <c r="D494" s="3"/>
      <c r="E494" s="197"/>
      <c r="F494" s="197"/>
      <c r="G494" s="197"/>
      <c r="H494" s="197"/>
      <c r="I494" s="197"/>
      <c r="J494" s="197"/>
      <c r="K494" s="197"/>
      <c r="L494" s="197"/>
      <c r="M494" s="197"/>
      <c r="N494" s="3"/>
      <c r="O494" s="3"/>
    </row>
    <row r="495" spans="1:15">
      <c r="A495" s="192"/>
      <c r="B495" s="207"/>
      <c r="C495" s="207"/>
      <c r="D495" s="207"/>
      <c r="E495" s="197"/>
      <c r="F495" s="197"/>
      <c r="G495" s="197"/>
      <c r="H495" s="197"/>
      <c r="I495" s="197"/>
      <c r="J495" s="197"/>
      <c r="K495" s="197"/>
      <c r="L495" s="197"/>
      <c r="M495" s="197"/>
      <c r="N495" s="3"/>
      <c r="O495" s="3"/>
    </row>
    <row r="496" spans="1:15">
      <c r="A496" s="192"/>
      <c r="B496" s="207"/>
      <c r="C496" s="207"/>
      <c r="D496" s="207"/>
      <c r="E496" s="197"/>
      <c r="F496" s="197"/>
      <c r="G496" s="197"/>
      <c r="H496" s="197"/>
      <c r="I496" s="197"/>
      <c r="J496" s="197"/>
      <c r="K496" s="197"/>
      <c r="L496" s="197"/>
      <c r="M496" s="197"/>
      <c r="N496" s="3"/>
      <c r="O496" s="3"/>
    </row>
    <row r="497" spans="1:15">
      <c r="A497" s="192"/>
      <c r="B497" s="200"/>
      <c r="C497" s="200"/>
      <c r="D497" s="200"/>
      <c r="E497" s="197"/>
      <c r="F497" s="197"/>
      <c r="G497" s="197"/>
      <c r="H497" s="197"/>
      <c r="I497" s="197"/>
      <c r="J497" s="197"/>
      <c r="K497" s="197"/>
      <c r="L497" s="197"/>
      <c r="M497" s="197"/>
      <c r="N497" s="3"/>
      <c r="O497" s="3"/>
    </row>
    <row r="498" spans="1:15">
      <c r="A498" s="192"/>
      <c r="B498" s="255"/>
      <c r="C498" s="200"/>
      <c r="D498" s="200"/>
      <c r="E498" s="197"/>
      <c r="F498" s="197"/>
      <c r="G498" s="197"/>
      <c r="H498" s="197"/>
      <c r="I498" s="197"/>
      <c r="J498" s="197"/>
      <c r="K498" s="197"/>
      <c r="L498" s="197"/>
      <c r="M498" s="197"/>
      <c r="N498" s="3"/>
      <c r="O498" s="3"/>
    </row>
    <row r="499" spans="1:15">
      <c r="A499" s="192"/>
      <c r="B499" s="255"/>
      <c r="C499" s="200"/>
      <c r="D499" s="200"/>
      <c r="E499" s="197"/>
      <c r="F499" s="197"/>
      <c r="G499" s="197"/>
      <c r="H499" s="197"/>
      <c r="I499" s="197"/>
      <c r="J499" s="197"/>
      <c r="K499" s="197"/>
      <c r="L499" s="197"/>
      <c r="M499" s="197"/>
      <c r="N499" s="3"/>
      <c r="O499" s="3"/>
    </row>
    <row r="500" spans="1:15">
      <c r="A500" s="192"/>
      <c r="B500" s="83"/>
      <c r="C500" s="195"/>
      <c r="D500" s="195"/>
      <c r="E500" s="197"/>
      <c r="F500" s="197"/>
      <c r="G500" s="197"/>
      <c r="H500" s="197"/>
      <c r="I500" s="197"/>
      <c r="J500" s="197"/>
      <c r="K500" s="197"/>
      <c r="L500" s="197"/>
      <c r="M500" s="197"/>
      <c r="N500" s="3"/>
      <c r="O500" s="3"/>
    </row>
    <row r="501" spans="1:15">
      <c r="A501" s="192"/>
      <c r="B501" s="83"/>
      <c r="C501" s="195"/>
      <c r="D501" s="195"/>
      <c r="E501" s="197"/>
      <c r="F501" s="197"/>
      <c r="G501" s="197"/>
      <c r="H501" s="197"/>
      <c r="I501" s="197"/>
      <c r="J501" s="197"/>
      <c r="K501" s="197"/>
      <c r="L501" s="197"/>
      <c r="M501" s="197"/>
      <c r="N501" s="3"/>
      <c r="O501" s="3"/>
    </row>
    <row r="502" spans="1:15">
      <c r="A502" s="192"/>
      <c r="B502" s="83"/>
      <c r="C502" s="195"/>
      <c r="D502" s="195"/>
      <c r="E502" s="197"/>
      <c r="F502" s="197"/>
      <c r="G502" s="197"/>
      <c r="H502" s="197"/>
      <c r="I502" s="197"/>
      <c r="J502" s="197"/>
      <c r="K502" s="197"/>
      <c r="L502" s="197"/>
      <c r="M502" s="197"/>
      <c r="N502" s="3"/>
      <c r="O502" s="3"/>
    </row>
    <row r="503" spans="1:15">
      <c r="A503" s="21"/>
      <c r="B503" s="3"/>
      <c r="C503" s="3"/>
      <c r="D503" s="3"/>
      <c r="E503" s="3"/>
      <c r="F503" s="3"/>
      <c r="G503" s="159"/>
      <c r="H503" s="158"/>
      <c r="I503" s="158"/>
      <c r="J503" s="158"/>
      <c r="K503" s="159"/>
      <c r="L503" s="3"/>
      <c r="M503" s="3"/>
      <c r="N503" s="3"/>
      <c r="O503" s="3"/>
    </row>
    <row r="504" spans="1:15">
      <c r="A504" s="21"/>
      <c r="B504" s="3"/>
      <c r="C504" s="3"/>
      <c r="D504" s="3"/>
      <c r="E504" s="3"/>
      <c r="F504" s="3"/>
      <c r="G504" s="159"/>
      <c r="H504" s="158"/>
      <c r="I504" s="158"/>
      <c r="J504" s="158"/>
      <c r="K504" s="159"/>
      <c r="L504" s="3"/>
      <c r="M504" s="3"/>
      <c r="N504" s="3"/>
      <c r="O504" s="3"/>
    </row>
    <row r="505" spans="1:15">
      <c r="A505" s="21"/>
      <c r="B505" s="3"/>
      <c r="C505" s="3"/>
      <c r="D505" s="3"/>
      <c r="E505" s="3"/>
      <c r="F505" s="3"/>
      <c r="G505" s="159"/>
      <c r="H505" s="158"/>
      <c r="I505" s="158"/>
      <c r="J505" s="158"/>
      <c r="K505" s="159"/>
      <c r="L505" s="3"/>
      <c r="M505" s="3"/>
    </row>
    <row r="506" spans="1:15">
      <c r="A506" s="21"/>
      <c r="B506" s="3"/>
      <c r="C506" s="3"/>
      <c r="D506" s="3"/>
      <c r="E506" s="3"/>
      <c r="F506" s="3"/>
      <c r="G506" s="159"/>
      <c r="H506" s="158"/>
      <c r="I506" s="158"/>
      <c r="J506" s="158"/>
      <c r="K506" s="159"/>
      <c r="L506" s="3"/>
      <c r="M506" s="3"/>
    </row>
    <row r="507" spans="1:15">
      <c r="A507" s="21"/>
      <c r="B507" s="3"/>
      <c r="C507" s="3"/>
      <c r="D507" s="3"/>
      <c r="E507" s="3"/>
      <c r="F507" s="3"/>
      <c r="G507" s="159"/>
      <c r="H507" s="158"/>
      <c r="I507" s="158"/>
      <c r="J507" s="158"/>
      <c r="K507" s="159"/>
      <c r="L507" s="3"/>
      <c r="M507" s="3"/>
    </row>
    <row r="508" spans="1:15">
      <c r="A508" s="21"/>
      <c r="B508" s="3"/>
      <c r="C508" s="3"/>
      <c r="D508" s="3"/>
      <c r="E508" s="3"/>
      <c r="F508" s="3"/>
      <c r="G508" s="159"/>
      <c r="H508" s="158"/>
      <c r="I508" s="158"/>
      <c r="J508" s="158"/>
      <c r="K508" s="159"/>
      <c r="L508" s="3"/>
      <c r="M508" s="3"/>
    </row>
    <row r="509" spans="1:15">
      <c r="A509" s="21"/>
      <c r="B509" s="3"/>
      <c r="C509" s="3"/>
      <c r="D509" s="3"/>
      <c r="E509" s="3"/>
      <c r="F509" s="3"/>
      <c r="G509" s="159"/>
      <c r="H509" s="158"/>
      <c r="I509" s="158"/>
      <c r="J509" s="158"/>
      <c r="K509" s="159"/>
      <c r="L509" s="3"/>
      <c r="M509" s="3"/>
    </row>
    <row r="510" spans="1:15">
      <c r="A510" s="21"/>
      <c r="B510" s="3"/>
      <c r="C510" s="3"/>
      <c r="D510" s="3"/>
      <c r="E510" s="3"/>
      <c r="F510" s="3"/>
      <c r="G510" s="159"/>
      <c r="H510" s="158"/>
      <c r="I510" s="158"/>
      <c r="J510" s="158"/>
      <c r="K510" s="159"/>
      <c r="L510" s="3"/>
      <c r="M510" s="3"/>
    </row>
    <row r="511" spans="1:15">
      <c r="A511" s="21"/>
      <c r="B511" s="3"/>
      <c r="C511" s="3"/>
      <c r="D511" s="3"/>
      <c r="E511" s="3"/>
      <c r="F511" s="3"/>
      <c r="G511" s="159"/>
      <c r="H511" s="158"/>
      <c r="I511" s="158"/>
      <c r="J511" s="158"/>
      <c r="K511" s="159"/>
      <c r="L511" s="3"/>
      <c r="M511" s="3"/>
    </row>
    <row r="512" spans="1:15">
      <c r="A512" s="21"/>
      <c r="B512" s="3"/>
      <c r="C512" s="3"/>
      <c r="D512" s="3"/>
      <c r="E512" s="3"/>
      <c r="F512" s="3"/>
      <c r="G512" s="159"/>
      <c r="H512" s="158"/>
      <c r="I512" s="158"/>
      <c r="J512" s="158"/>
      <c r="K512" s="159"/>
      <c r="L512" s="3"/>
      <c r="M512" s="3"/>
    </row>
    <row r="513" spans="1:13">
      <c r="A513" s="21"/>
      <c r="B513" s="3"/>
      <c r="C513" s="3"/>
      <c r="D513" s="3"/>
      <c r="E513" s="3"/>
      <c r="F513" s="3"/>
      <c r="G513" s="159"/>
      <c r="H513" s="158"/>
      <c r="I513" s="158"/>
      <c r="J513" s="158"/>
      <c r="K513" s="159"/>
      <c r="L513" s="3"/>
      <c r="M513" s="3"/>
    </row>
    <row r="514" spans="1:13">
      <c r="A514" s="21"/>
      <c r="B514" s="3"/>
      <c r="C514" s="3"/>
      <c r="D514" s="3"/>
      <c r="E514" s="3"/>
      <c r="F514" s="3"/>
      <c r="G514" s="159"/>
      <c r="H514" s="158"/>
      <c r="I514" s="158"/>
      <c r="J514" s="158"/>
      <c r="K514" s="159"/>
      <c r="L514" s="3"/>
      <c r="M514" s="3"/>
    </row>
  </sheetData>
  <mergeCells count="201">
    <mergeCell ref="B1:G1"/>
    <mergeCell ref="B2:G2"/>
    <mergeCell ref="B3:G3"/>
    <mergeCell ref="L5:O5"/>
    <mergeCell ref="L8:O8"/>
    <mergeCell ref="L11:O11"/>
    <mergeCell ref="L14:O14"/>
    <mergeCell ref="L17:O17"/>
    <mergeCell ref="L18:O18"/>
    <mergeCell ref="L21:O21"/>
    <mergeCell ref="L22:O22"/>
    <mergeCell ref="L23:O23"/>
    <mergeCell ref="L26:O26"/>
    <mergeCell ref="L29:O29"/>
    <mergeCell ref="L30:O30"/>
    <mergeCell ref="L35:O35"/>
    <mergeCell ref="L36:O36"/>
    <mergeCell ref="L37:O37"/>
    <mergeCell ref="L38:O38"/>
    <mergeCell ref="L41:O41"/>
    <mergeCell ref="L44:O44"/>
    <mergeCell ref="L47:O47"/>
    <mergeCell ref="L50:O50"/>
    <mergeCell ref="L51:O51"/>
    <mergeCell ref="L52:O52"/>
    <mergeCell ref="L53:O53"/>
    <mergeCell ref="L56:O56"/>
    <mergeCell ref="L57:O57"/>
    <mergeCell ref="L58:O58"/>
    <mergeCell ref="L59:O59"/>
    <mergeCell ref="L62:O62"/>
    <mergeCell ref="L63:O63"/>
    <mergeCell ref="L64:O64"/>
    <mergeCell ref="L65:O65"/>
    <mergeCell ref="L66:O66"/>
    <mergeCell ref="L67:O67"/>
    <mergeCell ref="L68:O68"/>
    <mergeCell ref="L69:O69"/>
    <mergeCell ref="L75:O75"/>
    <mergeCell ref="L76:O76"/>
    <mergeCell ref="L79:O79"/>
    <mergeCell ref="L80:O80"/>
    <mergeCell ref="L81:O81"/>
    <mergeCell ref="L84:O84"/>
    <mergeCell ref="L85:O85"/>
    <mergeCell ref="L86:O86"/>
    <mergeCell ref="L89:O89"/>
    <mergeCell ref="L92:O92"/>
    <mergeCell ref="L93:O93"/>
    <mergeCell ref="L94:O94"/>
    <mergeCell ref="L97:O97"/>
    <mergeCell ref="L100:O100"/>
    <mergeCell ref="L105:O105"/>
    <mergeCell ref="L106:O106"/>
    <mergeCell ref="L107:O107"/>
    <mergeCell ref="L108:O108"/>
    <mergeCell ref="L111:O111"/>
    <mergeCell ref="L114:O114"/>
    <mergeCell ref="L117:O117"/>
    <mergeCell ref="L118:O118"/>
    <mergeCell ref="L121:O121"/>
    <mergeCell ref="L122:O122"/>
    <mergeCell ref="L123:O123"/>
    <mergeCell ref="L124:O124"/>
    <mergeCell ref="L125:O125"/>
    <mergeCell ref="L128:O128"/>
    <mergeCell ref="L131:O131"/>
    <mergeCell ref="L134:O134"/>
    <mergeCell ref="L139:O139"/>
    <mergeCell ref="L142:O142"/>
    <mergeCell ref="L146:O146"/>
    <mergeCell ref="L149:O149"/>
    <mergeCell ref="L152:O152"/>
    <mergeCell ref="L155:O155"/>
    <mergeCell ref="L158:O158"/>
    <mergeCell ref="L161:O161"/>
    <mergeCell ref="L162:O162"/>
    <mergeCell ref="L163:O163"/>
    <mergeCell ref="L168:O168"/>
    <mergeCell ref="L173:O173"/>
    <mergeCell ref="L174:O174"/>
    <mergeCell ref="L175:O175"/>
    <mergeCell ref="L176:O176"/>
    <mergeCell ref="L177:O177"/>
    <mergeCell ref="L178:O178"/>
    <mergeCell ref="L179:O179"/>
    <mergeCell ref="L180:O180"/>
    <mergeCell ref="L181:O181"/>
    <mergeCell ref="L182:O182"/>
    <mergeCell ref="L183:O183"/>
    <mergeCell ref="L184:O184"/>
    <mergeCell ref="L185:O185"/>
    <mergeCell ref="L186:O186"/>
    <mergeCell ref="L187:O187"/>
    <mergeCell ref="L188:O188"/>
    <mergeCell ref="L189:O189"/>
    <mergeCell ref="L190:O190"/>
    <mergeCell ref="L197:O197"/>
    <mergeCell ref="L198:O198"/>
    <mergeCell ref="L199:O199"/>
    <mergeCell ref="L200:O200"/>
    <mergeCell ref="L201:O201"/>
    <mergeCell ref="L202:O202"/>
    <mergeCell ref="L203:O203"/>
    <mergeCell ref="L204:O204"/>
    <mergeCell ref="L205:O205"/>
    <mergeCell ref="L206:O206"/>
    <mergeCell ref="L207:O207"/>
    <mergeCell ref="L208:O208"/>
    <mergeCell ref="L209:O209"/>
    <mergeCell ref="L210:O210"/>
    <mergeCell ref="L211:O211"/>
    <mergeCell ref="L212:O212"/>
    <mergeCell ref="L213:O213"/>
    <mergeCell ref="L214:O214"/>
    <mergeCell ref="L215:O215"/>
    <mergeCell ref="L220:O220"/>
    <mergeCell ref="L221:O221"/>
    <mergeCell ref="L222:O222"/>
    <mergeCell ref="L227:O227"/>
    <mergeCell ref="L228:O228"/>
    <mergeCell ref="L229:O229"/>
    <mergeCell ref="L236:O236"/>
    <mergeCell ref="L237:O237"/>
    <mergeCell ref="L238:O238"/>
    <mergeCell ref="L239:O239"/>
    <mergeCell ref="L242:O242"/>
    <mergeCell ref="L243:O243"/>
    <mergeCell ref="L244:O244"/>
    <mergeCell ref="L245:O245"/>
    <mergeCell ref="L248:O248"/>
    <mergeCell ref="L249:O249"/>
    <mergeCell ref="L250:O250"/>
    <mergeCell ref="L251:O251"/>
    <mergeCell ref="L254:O254"/>
    <mergeCell ref="L255:O255"/>
    <mergeCell ref="L256:O256"/>
    <mergeCell ref="L257:O257"/>
    <mergeCell ref="L262:O262"/>
    <mergeCell ref="L263:O263"/>
    <mergeCell ref="L266:O266"/>
    <mergeCell ref="L269:O269"/>
    <mergeCell ref="L270:O270"/>
    <mergeCell ref="L273:O273"/>
    <mergeCell ref="L274:O274"/>
    <mergeCell ref="L275:O275"/>
    <mergeCell ref="L278:O278"/>
    <mergeCell ref="L281:O281"/>
    <mergeCell ref="L282:O282"/>
    <mergeCell ref="L285:O285"/>
    <mergeCell ref="L286:O286"/>
    <mergeCell ref="L287:O287"/>
    <mergeCell ref="L292:O292"/>
    <mergeCell ref="B313:G313"/>
    <mergeCell ref="L315:O315"/>
    <mergeCell ref="L318:O318"/>
    <mergeCell ref="B320:G320"/>
    <mergeCell ref="L322:O322"/>
    <mergeCell ref="L325:O325"/>
    <mergeCell ref="L326:O326"/>
    <mergeCell ref="B328:G328"/>
    <mergeCell ref="L330:O330"/>
    <mergeCell ref="L333:O333"/>
    <mergeCell ref="L334:O334"/>
    <mergeCell ref="L335:O335"/>
    <mergeCell ref="B337:G337"/>
    <mergeCell ref="L339:O339"/>
    <mergeCell ref="L342:O342"/>
    <mergeCell ref="B345:G345"/>
    <mergeCell ref="L347:O347"/>
    <mergeCell ref="L350:O350"/>
    <mergeCell ref="L351:O351"/>
    <mergeCell ref="B353:G353"/>
    <mergeCell ref="L355:O355"/>
    <mergeCell ref="L358:O358"/>
    <mergeCell ref="B360:G360"/>
    <mergeCell ref="L362:O362"/>
    <mergeCell ref="L365:O365"/>
    <mergeCell ref="L366:O366"/>
    <mergeCell ref="L373:O373"/>
    <mergeCell ref="L374:O374"/>
    <mergeCell ref="L375:O375"/>
    <mergeCell ref="L376:O376"/>
    <mergeCell ref="L381:O381"/>
    <mergeCell ref="L382:O382"/>
    <mergeCell ref="L383:O383"/>
    <mergeCell ref="L384:O384"/>
    <mergeCell ref="L385:O385"/>
    <mergeCell ref="L386:O386"/>
    <mergeCell ref="B484:E484"/>
    <mergeCell ref="B485:E485"/>
    <mergeCell ref="B489:E489"/>
    <mergeCell ref="L387:O387"/>
    <mergeCell ref="L388:O388"/>
    <mergeCell ref="L389:O389"/>
    <mergeCell ref="G400:M400"/>
    <mergeCell ref="G401:M401"/>
    <mergeCell ref="B480:E480"/>
    <mergeCell ref="B481:E481"/>
    <mergeCell ref="B482:E482"/>
    <mergeCell ref="B483:E48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85"/>
  <sheetViews>
    <sheetView workbookViewId="0">
      <selection activeCell="C4" sqref="C1:C1048576"/>
    </sheetView>
  </sheetViews>
  <sheetFormatPr baseColWidth="10" defaultRowHeight="15"/>
  <cols>
    <col min="2" max="2" width="54.85546875" bestFit="1" customWidth="1"/>
  </cols>
  <sheetData>
    <row r="1" spans="1:15" ht="15.75">
      <c r="A1" s="1"/>
      <c r="B1" s="356" t="s">
        <v>0</v>
      </c>
      <c r="C1" s="356"/>
      <c r="D1" s="356"/>
      <c r="E1" s="356"/>
      <c r="F1" s="356"/>
      <c r="G1" s="356"/>
      <c r="H1" s="2"/>
      <c r="I1" s="2"/>
      <c r="J1" s="2"/>
      <c r="K1" s="2"/>
      <c r="L1" s="2"/>
      <c r="M1" s="2"/>
      <c r="N1" s="3"/>
      <c r="O1" s="3"/>
    </row>
    <row r="2" spans="1:15" ht="15.75">
      <c r="A2" s="1"/>
      <c r="B2" s="356" t="s">
        <v>322</v>
      </c>
      <c r="C2" s="356"/>
      <c r="D2" s="356"/>
      <c r="E2" s="356"/>
      <c r="F2" s="356"/>
      <c r="G2" s="356"/>
      <c r="H2" s="2"/>
      <c r="I2" s="2"/>
      <c r="J2" s="2"/>
      <c r="K2" s="2"/>
      <c r="L2" s="2"/>
      <c r="M2" s="2"/>
      <c r="N2" s="3"/>
      <c r="O2" s="3"/>
    </row>
    <row r="3" spans="1:15" ht="15.75">
      <c r="A3" s="1"/>
      <c r="B3" s="357"/>
      <c r="C3" s="357"/>
      <c r="D3" s="357"/>
      <c r="E3" s="357"/>
      <c r="F3" s="357"/>
      <c r="G3" s="357"/>
      <c r="H3" s="4"/>
      <c r="I3" s="4"/>
      <c r="J3" s="4"/>
      <c r="K3" s="4"/>
      <c r="L3" s="4"/>
      <c r="M3" s="4"/>
      <c r="N3" s="3"/>
      <c r="O3" s="3"/>
    </row>
    <row r="4" spans="1:15" ht="18">
      <c r="A4" s="1"/>
      <c r="B4" s="5" t="s">
        <v>2</v>
      </c>
      <c r="C4" s="6"/>
      <c r="D4" s="6"/>
      <c r="E4" s="7"/>
      <c r="F4" s="8"/>
      <c r="G4" s="9"/>
      <c r="H4" s="9"/>
      <c r="I4" s="9"/>
      <c r="J4" s="9"/>
      <c r="K4" s="9"/>
      <c r="L4" s="8"/>
      <c r="M4" s="8"/>
      <c r="N4" s="10"/>
      <c r="O4" s="10"/>
    </row>
    <row r="5" spans="1:15" ht="38.25">
      <c r="A5" s="11"/>
      <c r="B5" s="12" t="s">
        <v>3</v>
      </c>
      <c r="C5" s="12" t="s">
        <v>4</v>
      </c>
      <c r="D5" s="13" t="s">
        <v>5</v>
      </c>
      <c r="E5" s="12" t="s">
        <v>6</v>
      </c>
      <c r="F5" s="14" t="s">
        <v>7</v>
      </c>
      <c r="G5" s="12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358" t="s">
        <v>13</v>
      </c>
      <c r="M5" s="359"/>
      <c r="N5" s="359"/>
      <c r="O5" s="360"/>
    </row>
    <row r="6" spans="1:15" ht="15.75" thickBot="1">
      <c r="A6" s="15"/>
      <c r="B6" s="16"/>
      <c r="C6" s="16"/>
      <c r="D6" s="16" t="s">
        <v>14</v>
      </c>
      <c r="E6" s="16"/>
      <c r="F6" s="16"/>
      <c r="G6" s="16"/>
      <c r="H6" s="16"/>
      <c r="I6" s="16"/>
      <c r="J6" s="16"/>
      <c r="K6" s="16"/>
      <c r="L6" s="16"/>
      <c r="M6" s="16"/>
      <c r="N6" s="17"/>
      <c r="O6" s="17"/>
    </row>
    <row r="7" spans="1:15" ht="15.75" thickBot="1">
      <c r="A7" s="18"/>
      <c r="B7" s="19" t="s">
        <v>15</v>
      </c>
      <c r="C7" s="16"/>
      <c r="D7" s="20"/>
      <c r="E7" s="20"/>
      <c r="F7" s="20"/>
      <c r="G7" s="20"/>
      <c r="H7" s="20"/>
      <c r="I7" s="20"/>
      <c r="J7" s="20"/>
      <c r="K7" s="20"/>
      <c r="L7" s="20"/>
      <c r="M7" s="20"/>
      <c r="N7" s="3"/>
      <c r="O7" s="21"/>
    </row>
    <row r="8" spans="1:15">
      <c r="A8" s="22">
        <v>1</v>
      </c>
      <c r="B8" s="23" t="s">
        <v>16</v>
      </c>
      <c r="C8" s="24">
        <v>210000</v>
      </c>
      <c r="D8" s="25">
        <v>0</v>
      </c>
      <c r="E8" s="24">
        <v>210000</v>
      </c>
      <c r="F8" s="24">
        <v>21000</v>
      </c>
      <c r="G8" s="26">
        <v>189000</v>
      </c>
      <c r="H8" s="25">
        <v>875</v>
      </c>
      <c r="I8" s="25">
        <v>0</v>
      </c>
      <c r="J8" s="25">
        <v>0</v>
      </c>
      <c r="K8" s="26">
        <v>188125</v>
      </c>
      <c r="L8" s="361"/>
      <c r="M8" s="361"/>
      <c r="N8" s="361"/>
      <c r="O8" s="361"/>
    </row>
    <row r="9" spans="1:15">
      <c r="A9" s="22">
        <v>2</v>
      </c>
      <c r="B9" s="23" t="s">
        <v>323</v>
      </c>
      <c r="C9" s="24">
        <v>400000</v>
      </c>
      <c r="D9" s="25">
        <v>213333.33333333334</v>
      </c>
      <c r="E9" s="24">
        <v>186666.66666666666</v>
      </c>
      <c r="F9" s="24">
        <v>18666.666666666668</v>
      </c>
      <c r="G9" s="26">
        <v>168000</v>
      </c>
      <c r="H9" s="25">
        <v>0</v>
      </c>
      <c r="I9" s="25">
        <v>0</v>
      </c>
      <c r="J9" s="25">
        <v>0</v>
      </c>
      <c r="K9" s="26">
        <v>168000</v>
      </c>
      <c r="L9" s="361" t="s">
        <v>324</v>
      </c>
      <c r="M9" s="361"/>
      <c r="N9" s="361"/>
      <c r="O9" s="361"/>
    </row>
    <row r="10" spans="1:15" ht="15.75" thickBot="1">
      <c r="A10" s="11"/>
      <c r="B10" s="27"/>
      <c r="C10" s="28"/>
      <c r="D10" s="29"/>
      <c r="E10" s="30"/>
      <c r="F10" s="30"/>
      <c r="G10" s="29"/>
      <c r="H10" s="29"/>
      <c r="I10" s="29"/>
      <c r="J10" s="29"/>
      <c r="K10" s="29"/>
      <c r="L10" s="30"/>
      <c r="M10" s="30"/>
      <c r="N10" s="3"/>
    </row>
    <row r="11" spans="1:15" ht="15.75" thickBot="1">
      <c r="A11" s="11"/>
      <c r="B11" s="19" t="s">
        <v>17</v>
      </c>
      <c r="C11" s="31"/>
      <c r="D11" s="32"/>
      <c r="E11" s="33"/>
      <c r="F11" s="34"/>
      <c r="G11" s="32"/>
      <c r="H11" s="32"/>
      <c r="I11" s="32"/>
      <c r="J11" s="32"/>
      <c r="K11" s="32"/>
      <c r="L11" s="34"/>
      <c r="M11" s="34"/>
      <c r="N11" s="3"/>
    </row>
    <row r="12" spans="1:15">
      <c r="A12" s="35">
        <v>3</v>
      </c>
      <c r="B12" s="36" t="s">
        <v>18</v>
      </c>
      <c r="C12" s="37">
        <v>215000</v>
      </c>
      <c r="D12" s="25">
        <v>0</v>
      </c>
      <c r="E12" s="24">
        <v>215000</v>
      </c>
      <c r="F12" s="24">
        <v>21500</v>
      </c>
      <c r="G12" s="26">
        <v>193500</v>
      </c>
      <c r="H12" s="25">
        <v>0</v>
      </c>
      <c r="I12" s="25">
        <v>0</v>
      </c>
      <c r="J12" s="25">
        <v>0</v>
      </c>
      <c r="K12" s="26">
        <v>193500</v>
      </c>
      <c r="L12" s="361"/>
      <c r="M12" s="361"/>
      <c r="N12" s="361"/>
      <c r="O12" s="361"/>
    </row>
    <row r="13" spans="1:15" ht="15.75" thickBot="1">
      <c r="A13" s="11"/>
      <c r="B13" s="38"/>
      <c r="C13" s="40"/>
      <c r="D13" s="41"/>
      <c r="E13" s="40"/>
      <c r="F13" s="40"/>
      <c r="G13" s="41"/>
      <c r="H13" s="41"/>
      <c r="I13" s="41"/>
      <c r="J13" s="41"/>
      <c r="K13" s="41"/>
      <c r="L13" s="40"/>
      <c r="M13" s="40"/>
      <c r="N13" s="3"/>
    </row>
    <row r="14" spans="1:15" ht="15.75" thickBot="1">
      <c r="A14" s="11"/>
      <c r="B14" s="42" t="s">
        <v>19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3"/>
    </row>
    <row r="15" spans="1:15">
      <c r="A15" s="44">
        <v>4</v>
      </c>
      <c r="B15" s="36" t="s">
        <v>20</v>
      </c>
      <c r="C15" s="24">
        <v>215000</v>
      </c>
      <c r="D15" s="25">
        <v>0</v>
      </c>
      <c r="E15" s="24">
        <v>215000</v>
      </c>
      <c r="F15" s="24">
        <v>21500</v>
      </c>
      <c r="G15" s="26">
        <v>193500</v>
      </c>
      <c r="H15" s="25">
        <v>0</v>
      </c>
      <c r="I15" s="25">
        <v>0</v>
      </c>
      <c r="J15" s="25">
        <v>0</v>
      </c>
      <c r="K15" s="26">
        <v>193500</v>
      </c>
      <c r="L15" s="361" t="s">
        <v>21</v>
      </c>
      <c r="M15" s="361"/>
      <c r="N15" s="361"/>
      <c r="O15" s="361"/>
    </row>
    <row r="16" spans="1:15" ht="15.75" thickBot="1">
      <c r="A16" s="11"/>
      <c r="B16" s="46"/>
      <c r="C16" s="40"/>
      <c r="D16" s="41"/>
      <c r="E16" s="40"/>
      <c r="F16" s="40"/>
      <c r="G16" s="41"/>
      <c r="H16" s="41"/>
      <c r="I16" s="41"/>
      <c r="J16" s="41"/>
      <c r="K16" s="41"/>
      <c r="L16" s="40"/>
      <c r="M16" s="40"/>
      <c r="N16" s="3"/>
    </row>
    <row r="17" spans="1:15" ht="15.75" thickBot="1">
      <c r="A17" s="11"/>
      <c r="B17" s="42" t="s">
        <v>22</v>
      </c>
      <c r="C17" s="40"/>
      <c r="D17" s="41"/>
      <c r="E17" s="40"/>
      <c r="F17" s="40"/>
      <c r="G17" s="41"/>
      <c r="H17" s="41"/>
      <c r="I17" s="41"/>
      <c r="J17" s="41"/>
      <c r="K17" s="41"/>
      <c r="L17" s="40"/>
      <c r="M17" s="40"/>
      <c r="N17" s="3"/>
    </row>
    <row r="18" spans="1:15">
      <c r="A18" s="35">
        <v>5</v>
      </c>
      <c r="B18" s="36" t="s">
        <v>23</v>
      </c>
      <c r="C18" s="24">
        <v>334000</v>
      </c>
      <c r="D18" s="25">
        <v>0</v>
      </c>
      <c r="E18" s="24">
        <v>334000</v>
      </c>
      <c r="F18" s="24">
        <v>33400</v>
      </c>
      <c r="G18" s="26">
        <v>300600</v>
      </c>
      <c r="H18" s="25">
        <v>0</v>
      </c>
      <c r="I18" s="25">
        <v>1000</v>
      </c>
      <c r="J18" s="25">
        <v>22820</v>
      </c>
      <c r="K18" s="26">
        <v>276780</v>
      </c>
      <c r="L18" s="361"/>
      <c r="M18" s="361"/>
      <c r="N18" s="361"/>
      <c r="O18" s="361"/>
    </row>
    <row r="19" spans="1:15">
      <c r="A19" s="35">
        <v>6</v>
      </c>
      <c r="B19" s="47" t="s">
        <v>24</v>
      </c>
      <c r="C19" s="24">
        <v>334000</v>
      </c>
      <c r="D19" s="25">
        <v>0</v>
      </c>
      <c r="E19" s="24">
        <v>334000</v>
      </c>
      <c r="F19" s="24">
        <v>33400</v>
      </c>
      <c r="G19" s="26">
        <v>300600</v>
      </c>
      <c r="H19" s="25">
        <v>2783.3333333333335</v>
      </c>
      <c r="I19" s="25">
        <v>1000</v>
      </c>
      <c r="J19" s="25">
        <v>2950</v>
      </c>
      <c r="K19" s="26">
        <v>293866.66666666669</v>
      </c>
      <c r="L19" s="361"/>
      <c r="M19" s="361"/>
      <c r="N19" s="361"/>
      <c r="O19" s="361"/>
    </row>
    <row r="20" spans="1:15" ht="15.75" thickBot="1">
      <c r="A20" s="11"/>
      <c r="B20" s="46"/>
      <c r="C20" s="39"/>
      <c r="D20" s="41"/>
      <c r="E20" s="40"/>
      <c r="F20" s="40"/>
      <c r="G20" s="41"/>
      <c r="H20" s="41"/>
      <c r="I20" s="41"/>
      <c r="J20" s="41"/>
      <c r="K20" s="41"/>
      <c r="L20" s="40"/>
      <c r="M20" s="40"/>
      <c r="N20" s="3"/>
    </row>
    <row r="21" spans="1:15" ht="15.75" thickBot="1">
      <c r="A21" s="11"/>
      <c r="B21" s="19" t="s">
        <v>25</v>
      </c>
      <c r="C21" s="48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3"/>
    </row>
    <row r="22" spans="1:15">
      <c r="A22" s="35">
        <v>7</v>
      </c>
      <c r="B22" s="36" t="s">
        <v>26</v>
      </c>
      <c r="C22" s="24">
        <v>130000</v>
      </c>
      <c r="D22" s="25">
        <v>0</v>
      </c>
      <c r="E22" s="24">
        <v>130000</v>
      </c>
      <c r="F22" s="24">
        <v>13000</v>
      </c>
      <c r="G22" s="26">
        <v>117000</v>
      </c>
      <c r="H22" s="25">
        <v>0</v>
      </c>
      <c r="I22" s="25">
        <v>0</v>
      </c>
      <c r="J22" s="25">
        <v>0</v>
      </c>
      <c r="K22" s="26">
        <v>117000</v>
      </c>
      <c r="L22" s="361"/>
      <c r="M22" s="361"/>
      <c r="N22" s="361"/>
      <c r="O22" s="361"/>
    </row>
    <row r="23" spans="1:15">
      <c r="A23" s="49">
        <v>8</v>
      </c>
      <c r="B23" s="47" t="s">
        <v>27</v>
      </c>
      <c r="C23" s="24">
        <v>215000</v>
      </c>
      <c r="D23" s="25">
        <v>0</v>
      </c>
      <c r="E23" s="24">
        <v>215000</v>
      </c>
      <c r="F23" s="24">
        <v>21500</v>
      </c>
      <c r="G23" s="26">
        <v>193500</v>
      </c>
      <c r="H23" s="25">
        <v>0</v>
      </c>
      <c r="I23" s="25">
        <v>0</v>
      </c>
      <c r="J23" s="25">
        <v>0</v>
      </c>
      <c r="K23" s="26">
        <v>193500</v>
      </c>
      <c r="L23" s="361"/>
      <c r="M23" s="361"/>
      <c r="N23" s="361"/>
      <c r="O23" s="361"/>
    </row>
    <row r="24" spans="1:15" ht="15.75" thickBot="1">
      <c r="A24" s="11"/>
      <c r="B24" s="46"/>
      <c r="C24" s="39"/>
      <c r="D24" s="41"/>
      <c r="E24" s="40"/>
      <c r="F24" s="40"/>
      <c r="G24" s="41"/>
      <c r="H24" s="41"/>
      <c r="I24" s="41"/>
      <c r="J24" s="41"/>
      <c r="K24" s="41"/>
      <c r="L24" s="40"/>
      <c r="M24" s="40"/>
      <c r="N24" s="3"/>
    </row>
    <row r="25" spans="1:15" ht="15.75" thickBot="1">
      <c r="A25" s="18"/>
      <c r="B25" s="19" t="s">
        <v>29</v>
      </c>
      <c r="C25" s="39"/>
      <c r="D25" s="41"/>
      <c r="E25" s="40"/>
      <c r="F25" s="40"/>
      <c r="G25" s="41"/>
      <c r="H25" s="41"/>
      <c r="I25" s="41"/>
      <c r="J25" s="41"/>
      <c r="K25" s="41"/>
      <c r="L25" s="40"/>
      <c r="M25" s="40"/>
      <c r="N25" s="3"/>
    </row>
    <row r="26" spans="1:15">
      <c r="A26" s="50">
        <v>9</v>
      </c>
      <c r="B26" s="36" t="s">
        <v>30</v>
      </c>
      <c r="C26" s="24">
        <v>303333</v>
      </c>
      <c r="D26" s="25">
        <v>0</v>
      </c>
      <c r="E26" s="24">
        <v>303333</v>
      </c>
      <c r="F26" s="24">
        <v>30333.300000000003</v>
      </c>
      <c r="G26" s="26">
        <v>272999.7</v>
      </c>
      <c r="H26" s="25">
        <v>0</v>
      </c>
      <c r="I26" s="25">
        <v>0</v>
      </c>
      <c r="J26" s="25">
        <v>0</v>
      </c>
      <c r="K26" s="26">
        <v>272999.7</v>
      </c>
      <c r="L26" s="361" t="s">
        <v>325</v>
      </c>
      <c r="M26" s="361"/>
      <c r="N26" s="361"/>
      <c r="O26" s="361"/>
    </row>
    <row r="27" spans="1:15" ht="15.75" thickBot="1">
      <c r="A27" s="11"/>
      <c r="B27" s="51"/>
      <c r="C27" s="40"/>
      <c r="D27" s="41"/>
      <c r="E27" s="40"/>
      <c r="F27" s="40"/>
      <c r="G27" s="41"/>
      <c r="H27" s="41"/>
      <c r="I27" s="41"/>
      <c r="J27" s="41"/>
      <c r="K27" s="41"/>
      <c r="L27" s="40"/>
      <c r="M27" s="40"/>
      <c r="N27" s="3"/>
    </row>
    <row r="28" spans="1:15" ht="15.75" thickBot="1">
      <c r="A28" s="11"/>
      <c r="B28" s="19" t="s">
        <v>31</v>
      </c>
      <c r="C28" s="52"/>
      <c r="D28" s="43"/>
      <c r="E28" s="52"/>
      <c r="F28" s="52"/>
      <c r="G28" s="52"/>
      <c r="H28" s="43"/>
      <c r="I28" s="43"/>
      <c r="J28" s="43"/>
      <c r="K28" s="43"/>
      <c r="L28" s="43"/>
      <c r="M28" s="43"/>
      <c r="N28" s="3"/>
    </row>
    <row r="29" spans="1:15">
      <c r="A29" s="35">
        <v>10</v>
      </c>
      <c r="B29" s="36" t="s">
        <v>32</v>
      </c>
      <c r="C29" s="53">
        <v>310000</v>
      </c>
      <c r="D29" s="25">
        <v>0</v>
      </c>
      <c r="E29" s="24">
        <v>310000</v>
      </c>
      <c r="F29" s="24">
        <v>31000</v>
      </c>
      <c r="G29" s="26">
        <v>279000</v>
      </c>
      <c r="H29" s="25">
        <v>0</v>
      </c>
      <c r="I29" s="25">
        <v>0</v>
      </c>
      <c r="J29" s="25">
        <v>0</v>
      </c>
      <c r="K29" s="26">
        <v>279000</v>
      </c>
      <c r="L29" s="361"/>
      <c r="M29" s="361"/>
      <c r="N29" s="361"/>
      <c r="O29" s="361"/>
    </row>
    <row r="30" spans="1:15">
      <c r="A30" s="35">
        <v>11</v>
      </c>
      <c r="B30" s="54" t="s">
        <v>326</v>
      </c>
      <c r="C30" s="24">
        <v>210000</v>
      </c>
      <c r="D30" s="25">
        <v>0</v>
      </c>
      <c r="E30" s="24">
        <v>210000</v>
      </c>
      <c r="F30" s="24">
        <v>21000</v>
      </c>
      <c r="G30" s="26">
        <v>189000</v>
      </c>
      <c r="H30" s="25">
        <v>875</v>
      </c>
      <c r="I30" s="25">
        <v>0</v>
      </c>
      <c r="J30" s="25">
        <v>0</v>
      </c>
      <c r="K30" s="26">
        <v>188125</v>
      </c>
      <c r="L30" s="361"/>
      <c r="M30" s="361"/>
      <c r="N30" s="361"/>
      <c r="O30" s="361"/>
    </row>
    <row r="31" spans="1:15" ht="15.75" thickBot="1">
      <c r="A31" s="11"/>
      <c r="B31" s="38"/>
      <c r="C31" s="39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3"/>
    </row>
    <row r="32" spans="1:15" ht="15.75" thickBot="1">
      <c r="A32" s="11"/>
      <c r="B32" s="56" t="s">
        <v>34</v>
      </c>
      <c r="C32" s="57">
        <v>2876333</v>
      </c>
      <c r="D32" s="57">
        <v>213333.33333333334</v>
      </c>
      <c r="E32" s="57">
        <v>2662999.6666666665</v>
      </c>
      <c r="F32" s="57">
        <v>266299.96666666667</v>
      </c>
      <c r="G32" s="58">
        <v>2396699.7000000002</v>
      </c>
      <c r="H32" s="57">
        <v>4533.3333333333339</v>
      </c>
      <c r="I32" s="57">
        <v>2000</v>
      </c>
      <c r="J32" s="57">
        <v>25770</v>
      </c>
      <c r="K32" s="58">
        <v>2364396.3666666667</v>
      </c>
      <c r="L32" s="224"/>
      <c r="M32" s="55"/>
      <c r="N32" s="3"/>
    </row>
    <row r="33" spans="1:15" ht="15.75" thickBot="1">
      <c r="A33" s="11"/>
      <c r="B33" s="46"/>
      <c r="C33" s="39"/>
      <c r="D33" s="41"/>
      <c r="E33" s="40"/>
      <c r="F33" s="40"/>
      <c r="G33" s="41"/>
      <c r="H33" s="41"/>
      <c r="I33" s="41"/>
      <c r="J33" s="41"/>
      <c r="K33" s="41"/>
      <c r="L33" s="40"/>
      <c r="M33" s="40"/>
    </row>
    <row r="34" spans="1:15" ht="15.75" thickBot="1">
      <c r="A34" s="11"/>
      <c r="B34" s="19" t="s">
        <v>35</v>
      </c>
      <c r="C34" s="39"/>
      <c r="D34" s="41"/>
      <c r="E34" s="40"/>
      <c r="F34" s="40"/>
      <c r="G34" s="41"/>
      <c r="H34" s="41"/>
      <c r="I34" s="41"/>
      <c r="J34" s="41"/>
      <c r="K34" s="41"/>
      <c r="L34" s="40"/>
      <c r="M34" s="40"/>
    </row>
    <row r="35" spans="1:15">
      <c r="A35" s="35">
        <v>12</v>
      </c>
      <c r="B35" s="36" t="s">
        <v>36</v>
      </c>
      <c r="C35" s="37">
        <v>130000</v>
      </c>
      <c r="D35" s="25">
        <v>0</v>
      </c>
      <c r="E35" s="24">
        <v>130000</v>
      </c>
      <c r="F35" s="24">
        <v>13000</v>
      </c>
      <c r="G35" s="26">
        <v>117000</v>
      </c>
      <c r="H35" s="25">
        <v>0</v>
      </c>
      <c r="I35" s="25">
        <v>0</v>
      </c>
      <c r="J35" s="25">
        <v>0</v>
      </c>
      <c r="K35" s="26">
        <v>117000</v>
      </c>
      <c r="L35" s="361"/>
      <c r="M35" s="361"/>
      <c r="N35" s="361"/>
      <c r="O35" s="361"/>
    </row>
    <row r="36" spans="1:15">
      <c r="A36" s="35">
        <v>13</v>
      </c>
      <c r="B36" s="54" t="s">
        <v>37</v>
      </c>
      <c r="C36" s="24">
        <v>120000</v>
      </c>
      <c r="D36" s="25">
        <v>0</v>
      </c>
      <c r="E36" s="24">
        <v>120000</v>
      </c>
      <c r="F36" s="24">
        <v>12000</v>
      </c>
      <c r="G36" s="26">
        <v>108000</v>
      </c>
      <c r="H36" s="25">
        <v>0</v>
      </c>
      <c r="I36" s="25">
        <v>1000</v>
      </c>
      <c r="J36" s="25">
        <v>0</v>
      </c>
      <c r="K36" s="26">
        <v>107000</v>
      </c>
      <c r="L36" s="361"/>
      <c r="M36" s="361"/>
      <c r="N36" s="361"/>
      <c r="O36" s="361"/>
    </row>
    <row r="37" spans="1:15">
      <c r="A37" s="35">
        <v>14</v>
      </c>
      <c r="B37" s="47" t="s">
        <v>38</v>
      </c>
      <c r="C37" s="24">
        <v>230000</v>
      </c>
      <c r="D37" s="25">
        <v>0</v>
      </c>
      <c r="E37" s="24">
        <v>230000</v>
      </c>
      <c r="F37" s="24">
        <v>23000</v>
      </c>
      <c r="G37" s="26">
        <v>207000</v>
      </c>
      <c r="H37" s="25">
        <v>1916.6666666666667</v>
      </c>
      <c r="I37" s="25">
        <v>0</v>
      </c>
      <c r="J37" s="25">
        <v>0</v>
      </c>
      <c r="K37" s="26">
        <v>205083.33333333334</v>
      </c>
      <c r="L37" s="361"/>
      <c r="M37" s="361"/>
      <c r="N37" s="361"/>
      <c r="O37" s="361"/>
    </row>
    <row r="38" spans="1:15">
      <c r="A38" s="35">
        <v>15</v>
      </c>
      <c r="B38" s="47" t="s">
        <v>39</v>
      </c>
      <c r="C38" s="24">
        <v>300000</v>
      </c>
      <c r="D38" s="25">
        <v>0</v>
      </c>
      <c r="E38" s="24">
        <v>300000</v>
      </c>
      <c r="F38" s="24">
        <v>30000</v>
      </c>
      <c r="G38" s="26">
        <v>270000</v>
      </c>
      <c r="H38" s="25">
        <v>1250</v>
      </c>
      <c r="I38" s="25">
        <v>0</v>
      </c>
      <c r="J38" s="25">
        <v>0</v>
      </c>
      <c r="K38" s="26">
        <v>268750</v>
      </c>
      <c r="L38" s="361"/>
      <c r="M38" s="361"/>
      <c r="N38" s="361"/>
      <c r="O38" s="361"/>
    </row>
    <row r="39" spans="1:15">
      <c r="A39" s="35">
        <v>16</v>
      </c>
      <c r="B39" s="47" t="s">
        <v>327</v>
      </c>
      <c r="C39" s="24">
        <v>210000</v>
      </c>
      <c r="D39" s="25">
        <v>112000</v>
      </c>
      <c r="E39" s="24">
        <v>98000</v>
      </c>
      <c r="F39" s="24">
        <v>9800</v>
      </c>
      <c r="G39" s="26">
        <v>88200</v>
      </c>
      <c r="H39" s="25">
        <v>0</v>
      </c>
      <c r="I39" s="25">
        <v>0</v>
      </c>
      <c r="J39" s="25">
        <v>0</v>
      </c>
      <c r="K39" s="26">
        <v>88200</v>
      </c>
      <c r="L39" s="361" t="s">
        <v>324</v>
      </c>
      <c r="M39" s="361"/>
      <c r="N39" s="361"/>
      <c r="O39" s="361"/>
    </row>
    <row r="40" spans="1:15" ht="15.75" thickBot="1">
      <c r="A40" s="11"/>
      <c r="B40" s="46"/>
      <c r="C40" s="40"/>
      <c r="D40" s="41"/>
      <c r="E40" s="40"/>
      <c r="F40" s="40"/>
      <c r="G40" s="41"/>
      <c r="H40" s="41"/>
      <c r="I40" s="41"/>
      <c r="J40" s="41"/>
      <c r="K40" s="41"/>
      <c r="L40" s="40"/>
      <c r="M40" s="40"/>
    </row>
    <row r="41" spans="1:15" ht="15.75" thickBot="1">
      <c r="A41" s="11"/>
      <c r="B41" s="19" t="s">
        <v>40</v>
      </c>
      <c r="C41" s="60"/>
      <c r="D41" s="41"/>
      <c r="E41" s="60"/>
      <c r="F41" s="60"/>
      <c r="G41" s="61"/>
      <c r="H41" s="41"/>
      <c r="I41" s="41"/>
      <c r="J41" s="41"/>
      <c r="K41" s="41"/>
      <c r="L41" s="40"/>
      <c r="M41" s="40"/>
    </row>
    <row r="42" spans="1:15">
      <c r="A42" s="35">
        <v>17</v>
      </c>
      <c r="B42" s="36" t="s">
        <v>41</v>
      </c>
      <c r="C42" s="53">
        <v>210000</v>
      </c>
      <c r="D42" s="25">
        <v>0</v>
      </c>
      <c r="E42" s="24">
        <v>210000</v>
      </c>
      <c r="F42" s="24">
        <v>21000</v>
      </c>
      <c r="G42" s="26">
        <v>189000</v>
      </c>
      <c r="H42" s="25">
        <v>2625</v>
      </c>
      <c r="I42" s="25">
        <v>0</v>
      </c>
      <c r="J42" s="25">
        <v>0</v>
      </c>
      <c r="K42" s="26">
        <v>186375</v>
      </c>
      <c r="L42" s="361"/>
      <c r="M42" s="361"/>
      <c r="N42" s="361"/>
      <c r="O42" s="361"/>
    </row>
    <row r="43" spans="1:15" ht="15.75" thickBot="1">
      <c r="A43" s="11"/>
      <c r="B43" s="46"/>
      <c r="C43" s="40"/>
      <c r="D43" s="41"/>
      <c r="E43" s="40"/>
      <c r="F43" s="40"/>
      <c r="G43" s="41"/>
      <c r="H43" s="41"/>
      <c r="I43" s="41"/>
      <c r="J43" s="41"/>
      <c r="K43" s="41"/>
      <c r="L43" s="40"/>
      <c r="M43" s="40"/>
    </row>
    <row r="44" spans="1:15" ht="15.75" thickBot="1">
      <c r="A44" s="11"/>
      <c r="B44" s="42" t="s">
        <v>42</v>
      </c>
      <c r="C44" s="60"/>
      <c r="D44" s="41"/>
      <c r="E44" s="60"/>
      <c r="F44" s="60"/>
      <c r="G44" s="61"/>
      <c r="H44" s="41"/>
      <c r="I44" s="41"/>
      <c r="J44" s="41"/>
      <c r="K44" s="41"/>
      <c r="L44" s="40"/>
      <c r="M44" s="40"/>
    </row>
    <row r="45" spans="1:15">
      <c r="A45" s="35">
        <v>18</v>
      </c>
      <c r="B45" s="36" t="s">
        <v>43</v>
      </c>
      <c r="C45" s="63">
        <v>350000</v>
      </c>
      <c r="D45" s="25">
        <v>0</v>
      </c>
      <c r="E45" s="24">
        <v>350000</v>
      </c>
      <c r="F45" s="24">
        <v>35000</v>
      </c>
      <c r="G45" s="26">
        <v>315000</v>
      </c>
      <c r="H45" s="25">
        <v>0</v>
      </c>
      <c r="I45" s="25">
        <v>1000</v>
      </c>
      <c r="J45" s="25">
        <v>0</v>
      </c>
      <c r="K45" s="26">
        <v>314000</v>
      </c>
      <c r="L45" s="361"/>
      <c r="M45" s="361"/>
      <c r="N45" s="361"/>
      <c r="O45" s="361"/>
    </row>
    <row r="46" spans="1:15" ht="15.75" thickBot="1">
      <c r="A46" s="11"/>
      <c r="B46" s="64"/>
      <c r="C46" s="40"/>
      <c r="D46" s="41"/>
      <c r="E46" s="40"/>
      <c r="F46" s="40"/>
      <c r="G46" s="41"/>
      <c r="H46" s="41"/>
      <c r="I46" s="41"/>
      <c r="J46" s="41"/>
      <c r="K46" s="41"/>
      <c r="L46" s="40"/>
      <c r="M46" s="40"/>
    </row>
    <row r="47" spans="1:15" ht="15.75" thickBot="1">
      <c r="A47" s="11"/>
      <c r="B47" s="65" t="s">
        <v>44</v>
      </c>
      <c r="C47" s="60"/>
      <c r="D47" s="41"/>
      <c r="E47" s="60"/>
      <c r="F47" s="60"/>
      <c r="G47" s="61"/>
      <c r="H47" s="41"/>
      <c r="I47" s="41"/>
      <c r="J47" s="41"/>
      <c r="K47" s="41"/>
      <c r="L47" s="40"/>
      <c r="M47" s="40"/>
    </row>
    <row r="48" spans="1:15">
      <c r="A48" s="35">
        <v>19</v>
      </c>
      <c r="B48" s="36" t="s">
        <v>45</v>
      </c>
      <c r="C48" s="37">
        <v>530292</v>
      </c>
      <c r="D48" s="25">
        <v>0</v>
      </c>
      <c r="E48" s="24">
        <v>530292</v>
      </c>
      <c r="F48" s="24">
        <v>53029.200000000004</v>
      </c>
      <c r="G48" s="26">
        <v>477262.8</v>
      </c>
      <c r="H48" s="25">
        <v>0</v>
      </c>
      <c r="I48" s="25">
        <v>1000</v>
      </c>
      <c r="J48" s="25">
        <v>70</v>
      </c>
      <c r="K48" s="26">
        <v>476192.8</v>
      </c>
      <c r="L48" s="361"/>
      <c r="M48" s="361"/>
      <c r="N48" s="361"/>
      <c r="O48" s="361"/>
    </row>
    <row r="49" spans="1:15" ht="15.75" thickBot="1">
      <c r="A49" s="11"/>
      <c r="B49" s="46"/>
      <c r="C49" s="40"/>
      <c r="D49" s="41"/>
      <c r="E49" s="40"/>
      <c r="F49" s="40"/>
      <c r="G49" s="41"/>
      <c r="H49" s="41"/>
      <c r="I49" s="41"/>
      <c r="J49" s="41"/>
      <c r="K49" s="41"/>
      <c r="L49" s="40"/>
      <c r="M49" s="40"/>
    </row>
    <row r="50" spans="1:15" ht="15.75" thickBot="1">
      <c r="A50" s="11"/>
      <c r="B50" s="19" t="s">
        <v>46</v>
      </c>
      <c r="C50" s="40"/>
      <c r="D50" s="41"/>
      <c r="E50" s="40"/>
      <c r="F50" s="40"/>
      <c r="G50" s="41"/>
      <c r="H50" s="41"/>
      <c r="I50" s="41"/>
      <c r="J50" s="41"/>
      <c r="K50" s="41"/>
      <c r="L50" s="40"/>
      <c r="M50" s="40"/>
    </row>
    <row r="51" spans="1:15">
      <c r="A51" s="44">
        <v>20</v>
      </c>
      <c r="B51" s="36" t="s">
        <v>47</v>
      </c>
      <c r="C51" s="37">
        <v>470000</v>
      </c>
      <c r="D51" s="25">
        <v>0</v>
      </c>
      <c r="E51" s="24">
        <v>470000</v>
      </c>
      <c r="F51" s="24">
        <v>47000</v>
      </c>
      <c r="G51" s="26">
        <v>423000</v>
      </c>
      <c r="H51" s="25">
        <v>0</v>
      </c>
      <c r="I51" s="25">
        <v>0</v>
      </c>
      <c r="J51" s="25">
        <v>7470</v>
      </c>
      <c r="K51" s="26">
        <v>415530</v>
      </c>
      <c r="L51" s="361"/>
      <c r="M51" s="361"/>
      <c r="N51" s="361"/>
      <c r="O51" s="361"/>
    </row>
    <row r="52" spans="1:15">
      <c r="A52" s="44">
        <v>21</v>
      </c>
      <c r="B52" s="47" t="s">
        <v>48</v>
      </c>
      <c r="C52" s="24">
        <v>210000</v>
      </c>
      <c r="D52" s="25">
        <v>0</v>
      </c>
      <c r="E52" s="24">
        <v>210000</v>
      </c>
      <c r="F52" s="24">
        <v>21000</v>
      </c>
      <c r="G52" s="26">
        <v>189000</v>
      </c>
      <c r="H52" s="25">
        <v>0</v>
      </c>
      <c r="I52" s="25">
        <v>0</v>
      </c>
      <c r="J52" s="25">
        <v>0</v>
      </c>
      <c r="K52" s="26">
        <v>189000</v>
      </c>
      <c r="L52" s="361"/>
      <c r="M52" s="361"/>
      <c r="N52" s="361"/>
      <c r="O52" s="361"/>
    </row>
    <row r="53" spans="1:15" ht="15.75" thickBot="1">
      <c r="A53" s="11"/>
      <c r="B53" s="46"/>
      <c r="C53" s="39"/>
      <c r="D53" s="41"/>
      <c r="E53" s="40"/>
      <c r="F53" s="40"/>
      <c r="G53" s="41"/>
      <c r="H53" s="41"/>
      <c r="I53" s="41"/>
      <c r="J53" s="41"/>
      <c r="K53" s="41"/>
      <c r="L53" s="40"/>
      <c r="M53" s="40"/>
    </row>
    <row r="54" spans="1:15" ht="15.75" thickBot="1">
      <c r="A54" s="11"/>
      <c r="B54" s="19" t="s">
        <v>51</v>
      </c>
      <c r="C54" s="39"/>
      <c r="D54" s="41"/>
      <c r="E54" s="40"/>
      <c r="F54" s="40"/>
      <c r="G54" s="41"/>
      <c r="H54" s="41"/>
      <c r="I54" s="41"/>
      <c r="J54" s="41"/>
      <c r="K54" s="41"/>
      <c r="L54" s="40"/>
      <c r="M54" s="40"/>
    </row>
    <row r="55" spans="1:15">
      <c r="A55" s="35">
        <v>22</v>
      </c>
      <c r="B55" s="23" t="s">
        <v>52</v>
      </c>
      <c r="C55" s="24">
        <v>240000</v>
      </c>
      <c r="D55" s="25">
        <v>0</v>
      </c>
      <c r="E55" s="24">
        <v>240000</v>
      </c>
      <c r="F55" s="24">
        <v>24000</v>
      </c>
      <c r="G55" s="26">
        <v>216000</v>
      </c>
      <c r="H55" s="25">
        <v>1000</v>
      </c>
      <c r="I55" s="25">
        <v>0</v>
      </c>
      <c r="J55" s="25">
        <v>0</v>
      </c>
      <c r="K55" s="26">
        <v>215000</v>
      </c>
      <c r="L55" s="361"/>
      <c r="M55" s="361"/>
      <c r="N55" s="361"/>
      <c r="O55" s="361"/>
    </row>
    <row r="56" spans="1:15">
      <c r="A56" s="35">
        <v>23</v>
      </c>
      <c r="B56" s="47" t="s">
        <v>53</v>
      </c>
      <c r="C56" s="24">
        <v>210000</v>
      </c>
      <c r="D56" s="25">
        <v>0</v>
      </c>
      <c r="E56" s="24">
        <v>210000</v>
      </c>
      <c r="F56" s="24">
        <v>21000</v>
      </c>
      <c r="G56" s="26">
        <v>189000</v>
      </c>
      <c r="H56" s="25">
        <v>875</v>
      </c>
      <c r="I56" s="25">
        <v>0</v>
      </c>
      <c r="J56" s="25">
        <v>0</v>
      </c>
      <c r="K56" s="26">
        <v>188125</v>
      </c>
      <c r="L56" s="361"/>
      <c r="M56" s="361"/>
      <c r="N56" s="361"/>
      <c r="O56" s="361"/>
    </row>
    <row r="57" spans="1:15">
      <c r="A57" s="35">
        <v>24</v>
      </c>
      <c r="B57" s="47" t="s">
        <v>54</v>
      </c>
      <c r="C57" s="24">
        <v>500000</v>
      </c>
      <c r="D57" s="25">
        <v>0</v>
      </c>
      <c r="E57" s="24">
        <v>500000</v>
      </c>
      <c r="F57" s="24">
        <v>50000</v>
      </c>
      <c r="G57" s="26">
        <v>450000</v>
      </c>
      <c r="H57" s="25">
        <v>0</v>
      </c>
      <c r="I57" s="25">
        <v>0</v>
      </c>
      <c r="J57" s="25">
        <v>0</v>
      </c>
      <c r="K57" s="26">
        <v>450000</v>
      </c>
      <c r="L57" s="361"/>
      <c r="M57" s="361"/>
      <c r="N57" s="361"/>
      <c r="O57" s="361"/>
    </row>
    <row r="58" spans="1:15">
      <c r="A58" s="35">
        <v>25</v>
      </c>
      <c r="B58" s="47" t="s">
        <v>55</v>
      </c>
      <c r="C58" s="24">
        <v>100000</v>
      </c>
      <c r="D58" s="25">
        <v>0</v>
      </c>
      <c r="E58" s="24">
        <v>100000</v>
      </c>
      <c r="F58" s="24">
        <v>10000</v>
      </c>
      <c r="G58" s="26">
        <v>90000</v>
      </c>
      <c r="H58" s="25">
        <v>0</v>
      </c>
      <c r="I58" s="25">
        <v>0</v>
      </c>
      <c r="J58" s="25">
        <v>0</v>
      </c>
      <c r="K58" s="26">
        <v>90000</v>
      </c>
      <c r="L58" s="361"/>
      <c r="M58" s="361"/>
      <c r="N58" s="361"/>
      <c r="O58" s="361"/>
    </row>
    <row r="59" spans="1:15" ht="15.75" thickBot="1">
      <c r="A59" s="11"/>
      <c r="B59" s="46"/>
      <c r="C59" s="34"/>
      <c r="D59" s="32"/>
      <c r="E59" s="34"/>
      <c r="F59" s="34"/>
      <c r="G59" s="32"/>
      <c r="H59" s="32"/>
      <c r="I59" s="32"/>
      <c r="J59" s="32"/>
      <c r="K59" s="32"/>
      <c r="L59" s="34"/>
      <c r="M59" s="34"/>
    </row>
    <row r="60" spans="1:15" ht="15.75" thickBot="1">
      <c r="A60" s="11"/>
      <c r="B60" s="19" t="s">
        <v>56</v>
      </c>
      <c r="C60" s="34"/>
      <c r="D60" s="32"/>
      <c r="E60" s="34"/>
      <c r="F60" s="34"/>
      <c r="G60" s="32"/>
      <c r="H60" s="32"/>
      <c r="I60" s="32"/>
      <c r="J60" s="32"/>
      <c r="K60" s="32"/>
      <c r="L60" s="34"/>
      <c r="M60" s="34"/>
      <c r="N60" s="51"/>
      <c r="O60" s="51"/>
    </row>
    <row r="61" spans="1:15">
      <c r="A61" s="35">
        <v>26</v>
      </c>
      <c r="B61" s="36" t="s">
        <v>57</v>
      </c>
      <c r="C61" s="24">
        <v>470000</v>
      </c>
      <c r="D61" s="25">
        <v>0</v>
      </c>
      <c r="E61" s="24">
        <v>470000</v>
      </c>
      <c r="F61" s="24">
        <v>47000</v>
      </c>
      <c r="G61" s="26">
        <v>423000</v>
      </c>
      <c r="H61" s="25">
        <v>1958.3333333333333</v>
      </c>
      <c r="I61" s="25">
        <v>0</v>
      </c>
      <c r="J61" s="25">
        <v>1260</v>
      </c>
      <c r="K61" s="26">
        <v>419781.66666666669</v>
      </c>
      <c r="L61" s="361"/>
      <c r="M61" s="361"/>
      <c r="N61" s="361"/>
      <c r="O61" s="361"/>
    </row>
    <row r="62" spans="1:15">
      <c r="A62" s="35">
        <v>27</v>
      </c>
      <c r="B62" s="67" t="s">
        <v>58</v>
      </c>
      <c r="C62" s="24">
        <v>430000</v>
      </c>
      <c r="D62" s="25">
        <v>0</v>
      </c>
      <c r="E62" s="24">
        <v>430000</v>
      </c>
      <c r="F62" s="24">
        <v>43000</v>
      </c>
      <c r="G62" s="26">
        <v>387000</v>
      </c>
      <c r="H62" s="25">
        <v>0</v>
      </c>
      <c r="I62" s="25">
        <v>0</v>
      </c>
      <c r="J62" s="25">
        <v>0</v>
      </c>
      <c r="K62" s="26">
        <v>387000</v>
      </c>
      <c r="L62" s="361"/>
      <c r="M62" s="361"/>
      <c r="N62" s="361"/>
      <c r="O62" s="361"/>
    </row>
    <row r="63" spans="1:15">
      <c r="A63" s="35">
        <v>28</v>
      </c>
      <c r="B63" s="68" t="s">
        <v>59</v>
      </c>
      <c r="C63" s="24">
        <v>230000</v>
      </c>
      <c r="D63" s="25">
        <v>0</v>
      </c>
      <c r="E63" s="24">
        <v>230000</v>
      </c>
      <c r="F63" s="24">
        <v>23000</v>
      </c>
      <c r="G63" s="26">
        <v>207000</v>
      </c>
      <c r="H63" s="25">
        <v>0</v>
      </c>
      <c r="I63" s="25">
        <v>0</v>
      </c>
      <c r="J63" s="25">
        <v>0</v>
      </c>
      <c r="K63" s="26">
        <v>207000</v>
      </c>
      <c r="L63" s="361"/>
      <c r="M63" s="361"/>
      <c r="N63" s="361"/>
      <c r="O63" s="361"/>
    </row>
    <row r="64" spans="1:15">
      <c r="A64" s="35">
        <v>29</v>
      </c>
      <c r="B64" s="47" t="s">
        <v>60</v>
      </c>
      <c r="C64" s="24">
        <v>310000</v>
      </c>
      <c r="D64" s="25">
        <v>0</v>
      </c>
      <c r="E64" s="24">
        <v>310000</v>
      </c>
      <c r="F64" s="24">
        <v>31000</v>
      </c>
      <c r="G64" s="26">
        <v>279000</v>
      </c>
      <c r="H64" s="25">
        <v>0</v>
      </c>
      <c r="I64" s="25">
        <v>0</v>
      </c>
      <c r="J64" s="25">
        <v>0</v>
      </c>
      <c r="K64" s="26">
        <v>279000</v>
      </c>
      <c r="L64" s="361"/>
      <c r="M64" s="361"/>
      <c r="N64" s="361"/>
      <c r="O64" s="361"/>
    </row>
    <row r="65" spans="1:15">
      <c r="A65" s="35">
        <v>30</v>
      </c>
      <c r="B65" s="47" t="s">
        <v>63</v>
      </c>
      <c r="C65" s="24">
        <v>222222</v>
      </c>
      <c r="D65" s="25">
        <v>0</v>
      </c>
      <c r="E65" s="24">
        <v>222222</v>
      </c>
      <c r="F65" s="24">
        <v>22222.2</v>
      </c>
      <c r="G65" s="26">
        <v>199999.8</v>
      </c>
      <c r="H65" s="25">
        <v>0</v>
      </c>
      <c r="I65" s="25">
        <v>0</v>
      </c>
      <c r="J65" s="25">
        <v>0</v>
      </c>
      <c r="K65" s="26">
        <v>199999.8</v>
      </c>
      <c r="L65" s="361"/>
      <c r="M65" s="361"/>
      <c r="N65" s="361"/>
      <c r="O65" s="361"/>
    </row>
    <row r="66" spans="1:15">
      <c r="A66" s="35">
        <v>31</v>
      </c>
      <c r="B66" s="47" t="s">
        <v>64</v>
      </c>
      <c r="C66" s="24">
        <v>240000</v>
      </c>
      <c r="D66" s="25">
        <v>0</v>
      </c>
      <c r="E66" s="24">
        <v>240000</v>
      </c>
      <c r="F66" s="24">
        <v>24000</v>
      </c>
      <c r="G66" s="26">
        <v>216000</v>
      </c>
      <c r="H66" s="25">
        <v>0</v>
      </c>
      <c r="I66" s="25">
        <v>0</v>
      </c>
      <c r="J66" s="25">
        <v>0</v>
      </c>
      <c r="K66" s="26">
        <v>216000</v>
      </c>
      <c r="L66" s="361"/>
      <c r="M66" s="361"/>
      <c r="N66" s="361"/>
      <c r="O66" s="361"/>
    </row>
    <row r="67" spans="1:15" ht="15.75" thickBot="1">
      <c r="A67" s="11"/>
      <c r="B67" s="46"/>
      <c r="C67" s="39"/>
      <c r="D67" s="41"/>
      <c r="E67" s="40"/>
      <c r="F67" s="40"/>
      <c r="G67" s="41"/>
      <c r="H67" s="41"/>
      <c r="I67" s="41"/>
      <c r="J67" s="41"/>
      <c r="K67" s="41"/>
      <c r="L67" s="40"/>
      <c r="M67" s="40"/>
    </row>
    <row r="68" spans="1:15" ht="15.75" thickBot="1">
      <c r="A68" s="225"/>
      <c r="B68" s="56" t="s">
        <v>34</v>
      </c>
      <c r="C68" s="57">
        <v>5712514</v>
      </c>
      <c r="D68" s="57">
        <v>112000</v>
      </c>
      <c r="E68" s="57">
        <v>5600514</v>
      </c>
      <c r="F68" s="57">
        <v>560051.4</v>
      </c>
      <c r="G68" s="58">
        <v>5040462.5999999996</v>
      </c>
      <c r="H68" s="58">
        <v>9625</v>
      </c>
      <c r="I68" s="58">
        <v>3000</v>
      </c>
      <c r="J68" s="58">
        <v>8800</v>
      </c>
      <c r="K68" s="58">
        <v>5019037.6000000006</v>
      </c>
      <c r="L68" s="226"/>
      <c r="M68" s="226"/>
      <c r="N68" s="227"/>
      <c r="O68" s="227"/>
    </row>
    <row r="69" spans="1:15" ht="15.75" thickBot="1">
      <c r="A69" s="11"/>
      <c r="B69" s="46"/>
      <c r="C69" s="39"/>
      <c r="D69" s="41"/>
      <c r="E69" s="40"/>
      <c r="F69" s="40"/>
      <c r="G69" s="41"/>
      <c r="H69" s="41"/>
      <c r="I69" s="41"/>
      <c r="J69" s="41"/>
      <c r="K69" s="41"/>
      <c r="L69" s="40"/>
      <c r="M69" s="40"/>
    </row>
    <row r="70" spans="1:15" ht="15.75" thickBot="1">
      <c r="A70" s="11"/>
      <c r="B70" s="19" t="s">
        <v>65</v>
      </c>
      <c r="C70" s="39"/>
      <c r="D70" s="41"/>
      <c r="E70" s="40"/>
      <c r="F70" s="40"/>
      <c r="G70" s="41"/>
      <c r="H70" s="41"/>
      <c r="I70" s="41"/>
      <c r="J70" s="41"/>
      <c r="K70" s="41"/>
      <c r="L70" s="40"/>
      <c r="M70" s="40"/>
    </row>
    <row r="71" spans="1:15">
      <c r="A71" s="71">
        <v>32</v>
      </c>
      <c r="B71" s="36" t="s">
        <v>66</v>
      </c>
      <c r="C71" s="37">
        <v>210000</v>
      </c>
      <c r="D71" s="25">
        <v>0</v>
      </c>
      <c r="E71" s="24">
        <v>210000</v>
      </c>
      <c r="F71" s="24">
        <v>21000</v>
      </c>
      <c r="G71" s="26">
        <v>189000</v>
      </c>
      <c r="H71" s="25">
        <v>1750</v>
      </c>
      <c r="I71" s="25">
        <v>0</v>
      </c>
      <c r="J71" s="25">
        <v>0</v>
      </c>
      <c r="K71" s="26">
        <v>187250</v>
      </c>
      <c r="L71" s="361"/>
      <c r="M71" s="361"/>
      <c r="N71" s="361"/>
      <c r="O71" s="361"/>
    </row>
    <row r="72" spans="1:15">
      <c r="A72" s="50">
        <v>33</v>
      </c>
      <c r="B72" s="47" t="s">
        <v>67</v>
      </c>
      <c r="C72" s="24">
        <v>333333</v>
      </c>
      <c r="D72" s="25">
        <v>0</v>
      </c>
      <c r="E72" s="24">
        <v>333333</v>
      </c>
      <c r="F72" s="24">
        <v>33333.300000000003</v>
      </c>
      <c r="G72" s="26">
        <v>299999.7</v>
      </c>
      <c r="H72" s="25">
        <v>0</v>
      </c>
      <c r="I72" s="25">
        <v>0</v>
      </c>
      <c r="J72" s="25">
        <v>0</v>
      </c>
      <c r="K72" s="26">
        <v>299999.7</v>
      </c>
      <c r="L72" s="361" t="s">
        <v>325</v>
      </c>
      <c r="M72" s="361"/>
      <c r="N72" s="361"/>
      <c r="O72" s="361"/>
    </row>
    <row r="73" spans="1:15" ht="15.75" thickBot="1">
      <c r="A73" s="11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</row>
    <row r="74" spans="1:15" ht="15.75" thickBot="1">
      <c r="A74" s="11"/>
      <c r="B74" s="42" t="s">
        <v>68</v>
      </c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</row>
    <row r="75" spans="1:15">
      <c r="A75" s="35">
        <v>34</v>
      </c>
      <c r="B75" s="36" t="s">
        <v>69</v>
      </c>
      <c r="C75" s="24">
        <v>320000</v>
      </c>
      <c r="D75" s="25">
        <v>0</v>
      </c>
      <c r="E75" s="24">
        <v>320000</v>
      </c>
      <c r="F75" s="24">
        <v>32000</v>
      </c>
      <c r="G75" s="26">
        <v>288000</v>
      </c>
      <c r="H75" s="25">
        <v>0</v>
      </c>
      <c r="I75" s="25">
        <v>0</v>
      </c>
      <c r="J75" s="25">
        <v>0</v>
      </c>
      <c r="K75" s="26">
        <v>288000</v>
      </c>
      <c r="L75" s="361"/>
      <c r="M75" s="361"/>
      <c r="N75" s="361"/>
      <c r="O75" s="361"/>
    </row>
    <row r="76" spans="1:15">
      <c r="A76" s="35">
        <v>35</v>
      </c>
      <c r="B76" s="47" t="s">
        <v>70</v>
      </c>
      <c r="C76" s="24">
        <v>240000</v>
      </c>
      <c r="D76" s="25">
        <v>0</v>
      </c>
      <c r="E76" s="24">
        <v>240000</v>
      </c>
      <c r="F76" s="24">
        <v>24000</v>
      </c>
      <c r="G76" s="26">
        <v>216000</v>
      </c>
      <c r="H76" s="25">
        <v>0</v>
      </c>
      <c r="I76" s="25">
        <v>0</v>
      </c>
      <c r="J76" s="25">
        <v>0</v>
      </c>
      <c r="K76" s="26">
        <v>216000</v>
      </c>
      <c r="L76" s="361"/>
      <c r="M76" s="361"/>
      <c r="N76" s="361"/>
      <c r="O76" s="361"/>
    </row>
    <row r="77" spans="1:15">
      <c r="A77" s="35">
        <v>36</v>
      </c>
      <c r="B77" s="47" t="s">
        <v>71</v>
      </c>
      <c r="C77" s="24">
        <v>160000</v>
      </c>
      <c r="D77" s="25">
        <v>0</v>
      </c>
      <c r="E77" s="24">
        <v>160000</v>
      </c>
      <c r="F77" s="24">
        <v>16000</v>
      </c>
      <c r="G77" s="26">
        <v>144000</v>
      </c>
      <c r="H77" s="25">
        <v>0</v>
      </c>
      <c r="I77" s="25">
        <v>0</v>
      </c>
      <c r="J77" s="25">
        <v>0</v>
      </c>
      <c r="K77" s="26">
        <v>144000</v>
      </c>
      <c r="L77" s="361"/>
      <c r="M77" s="361"/>
      <c r="N77" s="361"/>
      <c r="O77" s="361"/>
    </row>
    <row r="78" spans="1:15" ht="15.75" thickBot="1">
      <c r="A78" s="11"/>
      <c r="B78" s="46"/>
      <c r="C78" s="40"/>
      <c r="D78" s="41"/>
      <c r="E78" s="40"/>
      <c r="F78" s="40"/>
      <c r="G78" s="41"/>
      <c r="H78" s="41"/>
      <c r="I78" s="41"/>
      <c r="J78" s="41"/>
      <c r="K78" s="41"/>
      <c r="L78" s="40"/>
      <c r="M78" s="40"/>
    </row>
    <row r="79" spans="1:15" ht="15.75" thickBot="1">
      <c r="A79" s="11"/>
      <c r="B79" s="19" t="s">
        <v>72</v>
      </c>
      <c r="C79" s="40"/>
      <c r="D79" s="41"/>
      <c r="E79" s="40"/>
      <c r="F79" s="40"/>
      <c r="G79" s="41"/>
      <c r="H79" s="41"/>
      <c r="I79" s="41"/>
      <c r="J79" s="41"/>
      <c r="K79" s="41"/>
      <c r="L79" s="40"/>
      <c r="M79" s="40"/>
    </row>
    <row r="80" spans="1:15">
      <c r="A80" s="35">
        <v>37</v>
      </c>
      <c r="B80" s="36" t="s">
        <v>73</v>
      </c>
      <c r="C80" s="37">
        <v>280000</v>
      </c>
      <c r="D80" s="25">
        <v>0</v>
      </c>
      <c r="E80" s="24">
        <v>280000</v>
      </c>
      <c r="F80" s="24">
        <v>28000</v>
      </c>
      <c r="G80" s="26">
        <v>252000</v>
      </c>
      <c r="H80" s="25">
        <v>0</v>
      </c>
      <c r="I80" s="25">
        <v>1000</v>
      </c>
      <c r="J80" s="25">
        <v>0</v>
      </c>
      <c r="K80" s="26">
        <v>251000</v>
      </c>
      <c r="L80" s="361"/>
      <c r="M80" s="361"/>
      <c r="N80" s="361"/>
      <c r="O80" s="361"/>
    </row>
    <row r="81" spans="1:15">
      <c r="A81" s="35">
        <v>38</v>
      </c>
      <c r="B81" s="47" t="s">
        <v>74</v>
      </c>
      <c r="C81" s="24">
        <v>215000</v>
      </c>
      <c r="D81" s="25">
        <v>0</v>
      </c>
      <c r="E81" s="24">
        <v>215000</v>
      </c>
      <c r="F81" s="24">
        <v>21500</v>
      </c>
      <c r="G81" s="26">
        <v>193500</v>
      </c>
      <c r="H81" s="25">
        <v>1791.6666666666667</v>
      </c>
      <c r="I81" s="25">
        <v>1000</v>
      </c>
      <c r="J81" s="25">
        <v>0</v>
      </c>
      <c r="K81" s="26">
        <v>190708.33333333334</v>
      </c>
      <c r="L81" s="361"/>
      <c r="M81" s="361"/>
      <c r="N81" s="361"/>
      <c r="O81" s="361"/>
    </row>
    <row r="82" spans="1:15">
      <c r="A82" s="35">
        <v>39</v>
      </c>
      <c r="B82" s="47" t="s">
        <v>75</v>
      </c>
      <c r="C82" s="72">
        <v>130000</v>
      </c>
      <c r="D82" s="25">
        <v>0</v>
      </c>
      <c r="E82" s="24">
        <v>130000</v>
      </c>
      <c r="F82" s="24">
        <v>13000</v>
      </c>
      <c r="G82" s="26">
        <v>117000</v>
      </c>
      <c r="H82" s="25">
        <v>0</v>
      </c>
      <c r="I82" s="25">
        <v>0</v>
      </c>
      <c r="J82" s="25">
        <v>0</v>
      </c>
      <c r="K82" s="26">
        <v>117000</v>
      </c>
      <c r="L82" s="361"/>
      <c r="M82" s="361"/>
      <c r="N82" s="361"/>
      <c r="O82" s="361"/>
    </row>
    <row r="83" spans="1:15" ht="15.75" thickBot="1">
      <c r="A83" s="73"/>
      <c r="D83" s="74"/>
    </row>
    <row r="84" spans="1:15" ht="15.75" thickBot="1">
      <c r="A84" s="73"/>
      <c r="B84" s="76" t="s">
        <v>76</v>
      </c>
      <c r="D84" s="74"/>
    </row>
    <row r="85" spans="1:15">
      <c r="A85" s="35">
        <v>40</v>
      </c>
      <c r="B85" s="36" t="s">
        <v>77</v>
      </c>
      <c r="C85" s="37">
        <v>220000</v>
      </c>
      <c r="D85" s="25">
        <v>0</v>
      </c>
      <c r="E85" s="24">
        <v>220000</v>
      </c>
      <c r="F85" s="24">
        <v>22000</v>
      </c>
      <c r="G85" s="26">
        <v>198000</v>
      </c>
      <c r="H85" s="25">
        <v>0</v>
      </c>
      <c r="I85" s="25">
        <v>0</v>
      </c>
      <c r="J85" s="25">
        <v>0</v>
      </c>
      <c r="K85" s="26">
        <v>198000</v>
      </c>
      <c r="L85" s="361"/>
      <c r="M85" s="361"/>
      <c r="N85" s="361"/>
      <c r="O85" s="361"/>
    </row>
    <row r="86" spans="1:15" ht="15.75" thickBot="1">
      <c r="A86" s="73"/>
      <c r="D86" s="74"/>
    </row>
    <row r="87" spans="1:15" ht="15.75" thickBot="1">
      <c r="A87" s="11"/>
      <c r="B87" s="42" t="s">
        <v>78</v>
      </c>
      <c r="C87" s="40"/>
      <c r="D87" s="41"/>
      <c r="E87" s="40"/>
      <c r="F87" s="40"/>
      <c r="G87" s="41"/>
      <c r="H87" s="41"/>
      <c r="I87" s="41"/>
      <c r="J87" s="41"/>
      <c r="K87" s="41"/>
      <c r="L87" s="40"/>
      <c r="M87" s="40"/>
    </row>
    <row r="88" spans="1:15">
      <c r="A88" s="44">
        <v>41</v>
      </c>
      <c r="B88" s="36" t="s">
        <v>79</v>
      </c>
      <c r="C88" s="24">
        <v>230000</v>
      </c>
      <c r="D88" s="25">
        <v>15333.333333333334</v>
      </c>
      <c r="E88" s="24">
        <v>214666.66666666666</v>
      </c>
      <c r="F88" s="24">
        <v>21466.666666666668</v>
      </c>
      <c r="G88" s="26">
        <v>193200</v>
      </c>
      <c r="H88" s="25">
        <v>2875</v>
      </c>
      <c r="I88" s="25">
        <v>1000</v>
      </c>
      <c r="J88" s="25">
        <v>0</v>
      </c>
      <c r="K88" s="26">
        <v>189325</v>
      </c>
      <c r="L88" s="361" t="s">
        <v>328</v>
      </c>
      <c r="M88" s="361"/>
      <c r="N88" s="361"/>
      <c r="O88" s="361"/>
    </row>
    <row r="89" spans="1:15">
      <c r="A89" s="35">
        <v>42</v>
      </c>
      <c r="B89" s="54" t="s">
        <v>80</v>
      </c>
      <c r="C89" s="24">
        <v>215000</v>
      </c>
      <c r="D89" s="25">
        <v>0</v>
      </c>
      <c r="E89" s="24">
        <v>215000</v>
      </c>
      <c r="F89" s="24">
        <v>21500</v>
      </c>
      <c r="G89" s="26">
        <v>193500</v>
      </c>
      <c r="H89" s="25">
        <v>0</v>
      </c>
      <c r="I89" s="25">
        <v>0</v>
      </c>
      <c r="J89" s="25">
        <v>0</v>
      </c>
      <c r="K89" s="26">
        <v>193500</v>
      </c>
      <c r="L89" s="361"/>
      <c r="M89" s="361"/>
      <c r="N89" s="361"/>
      <c r="O89" s="361"/>
    </row>
    <row r="90" spans="1:15" ht="15.75" thickBot="1">
      <c r="A90" s="11"/>
      <c r="B90" s="46"/>
      <c r="C90" s="78"/>
      <c r="D90" s="70"/>
      <c r="E90" s="69"/>
      <c r="F90" s="69"/>
      <c r="G90" s="70"/>
      <c r="H90" s="70"/>
      <c r="I90" s="70"/>
      <c r="J90" s="70"/>
      <c r="K90" s="70"/>
      <c r="L90" s="40"/>
      <c r="M90" s="40"/>
      <c r="N90" s="40"/>
      <c r="O90" s="40"/>
    </row>
    <row r="91" spans="1:15" ht="15.75" thickBot="1">
      <c r="B91" s="42" t="s">
        <v>82</v>
      </c>
      <c r="C91" s="62"/>
      <c r="D91" s="41"/>
      <c r="E91" s="60"/>
      <c r="F91" s="60"/>
      <c r="G91" s="61"/>
      <c r="H91" s="41"/>
      <c r="I91" s="41"/>
      <c r="J91" s="41"/>
      <c r="K91" s="41"/>
      <c r="L91" s="40"/>
      <c r="M91" s="40"/>
    </row>
    <row r="92" spans="1:15">
      <c r="A92" s="35">
        <v>43</v>
      </c>
      <c r="B92" s="36" t="s">
        <v>83</v>
      </c>
      <c r="C92" s="63">
        <v>300000</v>
      </c>
      <c r="D92" s="25">
        <v>0</v>
      </c>
      <c r="E92" s="24">
        <v>300000</v>
      </c>
      <c r="F92" s="24">
        <v>30000</v>
      </c>
      <c r="G92" s="26">
        <v>270000</v>
      </c>
      <c r="H92" s="25">
        <v>0</v>
      </c>
      <c r="I92" s="25">
        <v>1000</v>
      </c>
      <c r="J92" s="25">
        <v>0</v>
      </c>
      <c r="K92" s="26">
        <v>269000</v>
      </c>
      <c r="L92" s="361"/>
      <c r="M92" s="361"/>
      <c r="N92" s="361"/>
      <c r="O92" s="361"/>
    </row>
    <row r="93" spans="1:15" ht="15.75" thickBot="1">
      <c r="A93" s="35"/>
      <c r="B93" s="46"/>
      <c r="C93" s="40"/>
      <c r="D93" s="41"/>
      <c r="E93" s="40"/>
      <c r="F93" s="40"/>
      <c r="G93" s="41"/>
      <c r="H93" s="41"/>
      <c r="I93" s="41"/>
      <c r="J93" s="41"/>
      <c r="K93" s="41"/>
    </row>
    <row r="94" spans="1:15" ht="15.75" thickBot="1">
      <c r="A94" s="11"/>
      <c r="B94" s="42" t="s">
        <v>84</v>
      </c>
      <c r="C94" s="60"/>
      <c r="D94" s="41"/>
      <c r="E94" s="60"/>
      <c r="F94" s="60"/>
      <c r="G94" s="61"/>
      <c r="H94" s="41"/>
      <c r="I94" s="41"/>
      <c r="J94" s="41"/>
      <c r="K94" s="41"/>
      <c r="L94" s="40"/>
      <c r="M94" s="40"/>
    </row>
    <row r="95" spans="1:15">
      <c r="A95" s="79">
        <v>44</v>
      </c>
      <c r="B95" s="36" t="s">
        <v>85</v>
      </c>
      <c r="C95" s="63">
        <v>740000</v>
      </c>
      <c r="D95" s="25">
        <v>0</v>
      </c>
      <c r="E95" s="24">
        <v>740000</v>
      </c>
      <c r="F95" s="24">
        <v>74000</v>
      </c>
      <c r="G95" s="26">
        <v>666000</v>
      </c>
      <c r="H95" s="25">
        <v>0</v>
      </c>
      <c r="I95" s="25">
        <v>1000</v>
      </c>
      <c r="J95" s="25">
        <v>0</v>
      </c>
      <c r="K95" s="26">
        <v>665000</v>
      </c>
      <c r="L95" s="361"/>
      <c r="M95" s="361"/>
      <c r="N95" s="361"/>
      <c r="O95" s="361"/>
    </row>
    <row r="96" spans="1:15" ht="15.75" thickBot="1">
      <c r="B96" s="46"/>
      <c r="C96" s="39"/>
      <c r="D96" s="70"/>
      <c r="E96" s="69"/>
      <c r="F96" s="69"/>
      <c r="G96" s="70"/>
      <c r="H96" s="70"/>
      <c r="I96" s="70"/>
      <c r="J96" s="70"/>
      <c r="K96" s="70"/>
    </row>
    <row r="97" spans="1:15" ht="15.75" thickBot="1">
      <c r="A97" s="80"/>
      <c r="B97" s="56" t="s">
        <v>34</v>
      </c>
      <c r="C97" s="57">
        <v>3593333</v>
      </c>
      <c r="D97" s="57">
        <v>15333.333333333334</v>
      </c>
      <c r="E97" s="57">
        <v>3577999.6666666665</v>
      </c>
      <c r="F97" s="57">
        <v>357799.96666666667</v>
      </c>
      <c r="G97" s="58">
        <v>3220199.7</v>
      </c>
      <c r="H97" s="57">
        <v>6416.666666666667</v>
      </c>
      <c r="I97" s="57">
        <v>5000</v>
      </c>
      <c r="J97" s="57">
        <v>0</v>
      </c>
      <c r="K97" s="58">
        <v>3208783.0333333332</v>
      </c>
      <c r="L97" s="40"/>
      <c r="M97" s="40"/>
      <c r="N97" s="40"/>
      <c r="O97" s="40"/>
    </row>
    <row r="98" spans="1:15" ht="15.75" thickBot="1">
      <c r="A98" s="80"/>
      <c r="B98" s="46"/>
      <c r="C98" s="39"/>
      <c r="D98" s="70"/>
      <c r="E98" s="69"/>
      <c r="F98" s="69"/>
      <c r="G98" s="70"/>
      <c r="H98" s="70"/>
      <c r="I98" s="70"/>
      <c r="J98" s="70"/>
      <c r="K98" s="70"/>
      <c r="L98" s="40"/>
      <c r="M98" s="40"/>
      <c r="N98" s="40"/>
      <c r="O98" s="40"/>
    </row>
    <row r="99" spans="1:15" ht="15.75" thickBot="1">
      <c r="A99" s="80"/>
      <c r="B99" s="42" t="s">
        <v>86</v>
      </c>
      <c r="C99" s="39"/>
      <c r="D99" s="41"/>
      <c r="E99" s="40"/>
      <c r="F99" s="40"/>
      <c r="G99" s="41"/>
      <c r="H99" s="41"/>
      <c r="I99" s="41"/>
      <c r="J99" s="41"/>
      <c r="K99" s="41"/>
      <c r="L99" s="40"/>
      <c r="M99" s="40"/>
    </row>
    <row r="100" spans="1:15">
      <c r="A100" s="79">
        <v>45</v>
      </c>
      <c r="B100" s="36" t="s">
        <v>87</v>
      </c>
      <c r="C100" s="24">
        <v>135000</v>
      </c>
      <c r="D100" s="25">
        <v>0</v>
      </c>
      <c r="E100" s="24">
        <v>135000</v>
      </c>
      <c r="F100" s="24">
        <v>13500</v>
      </c>
      <c r="G100" s="26">
        <v>121500</v>
      </c>
      <c r="H100" s="25">
        <v>0</v>
      </c>
      <c r="I100" s="25">
        <v>0</v>
      </c>
      <c r="J100" s="25">
        <v>0</v>
      </c>
      <c r="K100" s="26">
        <v>121500</v>
      </c>
      <c r="L100" s="368"/>
      <c r="M100" s="368"/>
      <c r="N100" s="368"/>
      <c r="O100" s="368"/>
    </row>
    <row r="101" spans="1:15">
      <c r="A101" s="79">
        <v>46</v>
      </c>
      <c r="B101" s="47" t="s">
        <v>88</v>
      </c>
      <c r="C101" s="24">
        <v>350000</v>
      </c>
      <c r="D101" s="25">
        <v>0</v>
      </c>
      <c r="E101" s="24">
        <v>350000</v>
      </c>
      <c r="F101" s="24">
        <v>35000</v>
      </c>
      <c r="G101" s="26">
        <v>315000</v>
      </c>
      <c r="H101" s="25">
        <v>0</v>
      </c>
      <c r="I101" s="25">
        <v>0</v>
      </c>
      <c r="J101" s="25">
        <v>0</v>
      </c>
      <c r="K101" s="26">
        <v>315000</v>
      </c>
      <c r="L101" s="361"/>
      <c r="M101" s="361"/>
      <c r="N101" s="361"/>
      <c r="O101" s="361"/>
    </row>
    <row r="102" spans="1:15">
      <c r="A102" s="79">
        <v>47</v>
      </c>
      <c r="B102" s="47" t="s">
        <v>89</v>
      </c>
      <c r="C102" s="24">
        <v>210000</v>
      </c>
      <c r="D102" s="25">
        <v>0</v>
      </c>
      <c r="E102" s="24">
        <v>210000</v>
      </c>
      <c r="F102" s="24">
        <v>21000</v>
      </c>
      <c r="G102" s="26">
        <v>189000</v>
      </c>
      <c r="H102" s="25">
        <v>0</v>
      </c>
      <c r="I102" s="25">
        <v>0</v>
      </c>
      <c r="J102" s="25">
        <v>0</v>
      </c>
      <c r="K102" s="26">
        <v>189000</v>
      </c>
      <c r="L102" s="361"/>
      <c r="M102" s="361"/>
      <c r="N102" s="361"/>
      <c r="O102" s="361"/>
    </row>
    <row r="103" spans="1:15" ht="15.75" thickBot="1">
      <c r="A103" s="80"/>
      <c r="B103" s="46"/>
      <c r="C103" s="40"/>
      <c r="D103" s="41"/>
      <c r="E103" s="40"/>
      <c r="F103" s="40"/>
      <c r="G103" s="41"/>
      <c r="H103" s="41"/>
      <c r="I103" s="41"/>
      <c r="J103" s="41"/>
      <c r="K103" s="41"/>
      <c r="L103" s="40"/>
      <c r="M103" s="40"/>
    </row>
    <row r="104" spans="1:15" ht="15.75" thickBot="1">
      <c r="A104" s="49"/>
      <c r="B104" s="19" t="s">
        <v>91</v>
      </c>
      <c r="C104" s="60"/>
      <c r="D104" s="41"/>
      <c r="E104" s="60"/>
      <c r="F104" s="60"/>
      <c r="G104" s="61"/>
      <c r="H104" s="41"/>
      <c r="I104" s="41"/>
      <c r="J104" s="41"/>
      <c r="K104" s="41"/>
      <c r="L104" s="40"/>
      <c r="M104" s="40"/>
    </row>
    <row r="105" spans="1:15">
      <c r="A105" s="35">
        <v>48</v>
      </c>
      <c r="B105" s="36" t="s">
        <v>92</v>
      </c>
      <c r="C105" s="24">
        <v>210000</v>
      </c>
      <c r="D105" s="25">
        <v>0</v>
      </c>
      <c r="E105" s="24">
        <v>210000</v>
      </c>
      <c r="F105" s="24">
        <v>21000</v>
      </c>
      <c r="G105" s="26">
        <v>189000</v>
      </c>
      <c r="H105" s="25">
        <v>0</v>
      </c>
      <c r="I105" s="25">
        <v>1000</v>
      </c>
      <c r="J105" s="25">
        <v>0</v>
      </c>
      <c r="K105" s="26">
        <v>188000</v>
      </c>
      <c r="L105" s="361"/>
      <c r="M105" s="361"/>
      <c r="N105" s="361"/>
      <c r="O105" s="361"/>
    </row>
    <row r="106" spans="1:15" ht="15.75" thickBot="1">
      <c r="A106" s="11"/>
      <c r="B106" s="46"/>
      <c r="C106" s="40"/>
      <c r="D106" s="41"/>
      <c r="E106" s="40"/>
      <c r="F106" s="40"/>
      <c r="G106" s="41"/>
      <c r="H106" s="41"/>
      <c r="I106" s="41"/>
      <c r="J106" s="41"/>
      <c r="K106" s="41"/>
      <c r="L106" s="40"/>
      <c r="M106" s="40"/>
    </row>
    <row r="107" spans="1:15" ht="15.75" thickBot="1">
      <c r="A107" s="49"/>
      <c r="B107" s="19" t="s">
        <v>93</v>
      </c>
      <c r="C107" s="60"/>
      <c r="D107" s="41"/>
      <c r="E107" s="60"/>
      <c r="F107" s="60"/>
      <c r="G107" s="61"/>
      <c r="H107" s="41"/>
      <c r="I107" s="41"/>
      <c r="J107" s="41"/>
      <c r="K107" s="41"/>
      <c r="L107" s="40"/>
      <c r="M107" s="40"/>
    </row>
    <row r="108" spans="1:15">
      <c r="A108" s="35">
        <v>49</v>
      </c>
      <c r="B108" s="36" t="s">
        <v>94</v>
      </c>
      <c r="C108" s="24">
        <v>215000</v>
      </c>
      <c r="D108" s="25">
        <v>0</v>
      </c>
      <c r="E108" s="24">
        <v>215000</v>
      </c>
      <c r="F108" s="24">
        <v>21500</v>
      </c>
      <c r="G108" s="26">
        <v>193500</v>
      </c>
      <c r="H108" s="25">
        <v>895.83333333333337</v>
      </c>
      <c r="I108" s="25">
        <v>0</v>
      </c>
      <c r="J108" s="25">
        <v>0</v>
      </c>
      <c r="K108" s="26">
        <v>192604.16666666666</v>
      </c>
      <c r="L108" s="361"/>
      <c r="M108" s="361"/>
      <c r="N108" s="361"/>
      <c r="O108" s="361"/>
    </row>
    <row r="109" spans="1:15" ht="15.75" thickBot="1">
      <c r="A109" s="11"/>
      <c r="B109" s="46"/>
      <c r="C109" s="40"/>
      <c r="D109" s="41"/>
      <c r="E109" s="40"/>
      <c r="F109" s="40"/>
      <c r="G109" s="41"/>
      <c r="H109" s="41"/>
      <c r="I109" s="41"/>
      <c r="J109" s="41"/>
      <c r="K109" s="41"/>
      <c r="L109" s="40"/>
      <c r="M109" s="40"/>
    </row>
    <row r="110" spans="1:15" ht="15.75" thickBot="1">
      <c r="A110" s="11"/>
      <c r="B110" s="19" t="s">
        <v>95</v>
      </c>
      <c r="C110" s="34"/>
      <c r="D110" s="32"/>
      <c r="E110" s="34"/>
      <c r="F110" s="34"/>
      <c r="G110" s="32"/>
      <c r="H110" s="32"/>
      <c r="I110" s="32"/>
      <c r="J110" s="32"/>
      <c r="K110" s="32"/>
      <c r="L110" s="34"/>
      <c r="M110" s="34"/>
    </row>
    <row r="111" spans="1:15">
      <c r="A111" s="35">
        <v>50</v>
      </c>
      <c r="B111" s="36" t="s">
        <v>96</v>
      </c>
      <c r="C111" s="24">
        <v>215000</v>
      </c>
      <c r="D111" s="25">
        <v>0</v>
      </c>
      <c r="E111" s="24">
        <v>215000</v>
      </c>
      <c r="F111" s="24">
        <v>21500</v>
      </c>
      <c r="G111" s="26">
        <v>193500</v>
      </c>
      <c r="H111" s="25">
        <v>3583.3333333333335</v>
      </c>
      <c r="I111" s="25">
        <v>1000</v>
      </c>
      <c r="J111" s="25">
        <v>0</v>
      </c>
      <c r="K111" s="26">
        <v>188916.66666666666</v>
      </c>
      <c r="L111" s="361"/>
      <c r="M111" s="361"/>
      <c r="N111" s="361"/>
      <c r="O111" s="361"/>
    </row>
    <row r="112" spans="1:15">
      <c r="A112" s="35">
        <v>51</v>
      </c>
      <c r="B112" s="47" t="s">
        <v>97</v>
      </c>
      <c r="C112" s="24">
        <v>277000</v>
      </c>
      <c r="D112" s="25">
        <v>0</v>
      </c>
      <c r="E112" s="24">
        <v>277000</v>
      </c>
      <c r="F112" s="24">
        <v>27700</v>
      </c>
      <c r="G112" s="26">
        <v>249300</v>
      </c>
      <c r="H112" s="25">
        <v>2308.3333333333335</v>
      </c>
      <c r="I112" s="25">
        <v>0</v>
      </c>
      <c r="J112" s="25">
        <v>0</v>
      </c>
      <c r="K112" s="26">
        <v>246991.66666666666</v>
      </c>
      <c r="L112" s="361"/>
      <c r="M112" s="361"/>
      <c r="N112" s="361"/>
      <c r="O112" s="361"/>
    </row>
    <row r="113" spans="1:15" ht="15.75" thickBot="1">
      <c r="A113" s="11"/>
      <c r="B113" s="83"/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</row>
    <row r="114" spans="1:15" ht="15.75" thickBot="1">
      <c r="A114" s="11"/>
      <c r="B114" s="19" t="s">
        <v>98</v>
      </c>
      <c r="C114" s="40"/>
      <c r="D114" s="41"/>
      <c r="E114" s="40"/>
      <c r="F114" s="40"/>
      <c r="G114" s="41"/>
      <c r="H114" s="41"/>
      <c r="I114" s="41"/>
      <c r="J114" s="41"/>
      <c r="K114" s="41"/>
      <c r="L114" s="40"/>
      <c r="M114" s="40"/>
    </row>
    <row r="115" spans="1:15">
      <c r="A115" s="35">
        <v>52</v>
      </c>
      <c r="B115" s="85" t="s">
        <v>99</v>
      </c>
      <c r="C115" s="24">
        <v>375000</v>
      </c>
      <c r="D115" s="25">
        <v>0</v>
      </c>
      <c r="E115" s="24">
        <v>375000</v>
      </c>
      <c r="F115" s="24">
        <v>37500</v>
      </c>
      <c r="G115" s="26">
        <v>337500</v>
      </c>
      <c r="H115" s="25">
        <v>0</v>
      </c>
      <c r="I115" s="25">
        <v>1000</v>
      </c>
      <c r="J115" s="25">
        <v>0</v>
      </c>
      <c r="K115" s="26">
        <v>336500</v>
      </c>
      <c r="L115" s="361"/>
      <c r="M115" s="361"/>
      <c r="N115" s="361"/>
      <c r="O115" s="361"/>
    </row>
    <row r="116" spans="1:15">
      <c r="A116" s="50">
        <v>53</v>
      </c>
      <c r="B116" s="90" t="s">
        <v>100</v>
      </c>
      <c r="C116" s="24">
        <v>700000</v>
      </c>
      <c r="D116" s="25">
        <v>373333.33333333331</v>
      </c>
      <c r="E116" s="24">
        <v>326666.66666666669</v>
      </c>
      <c r="F116" s="24">
        <v>32666.666666666672</v>
      </c>
      <c r="G116" s="26">
        <v>294000</v>
      </c>
      <c r="H116" s="25">
        <v>0</v>
      </c>
      <c r="I116" s="25">
        <v>1000</v>
      </c>
      <c r="J116" s="25">
        <v>0</v>
      </c>
      <c r="K116" s="26">
        <v>293000</v>
      </c>
      <c r="L116" s="361"/>
      <c r="M116" s="361"/>
      <c r="N116" s="361"/>
      <c r="O116" s="361"/>
    </row>
    <row r="117" spans="1:15">
      <c r="A117" s="50">
        <v>54</v>
      </c>
      <c r="B117" s="89" t="s">
        <v>102</v>
      </c>
      <c r="C117" s="24">
        <v>700000</v>
      </c>
      <c r="D117" s="25">
        <v>0</v>
      </c>
      <c r="E117" s="24">
        <v>700000</v>
      </c>
      <c r="F117" s="24">
        <v>70000</v>
      </c>
      <c r="G117" s="26">
        <v>630000</v>
      </c>
      <c r="H117" s="25">
        <v>11666.666666666666</v>
      </c>
      <c r="I117" s="25">
        <v>0</v>
      </c>
      <c r="J117" s="25">
        <v>0</v>
      </c>
      <c r="K117" s="26">
        <v>618333.33333333337</v>
      </c>
      <c r="L117" s="361"/>
      <c r="M117" s="361"/>
      <c r="N117" s="361"/>
      <c r="O117" s="361"/>
    </row>
    <row r="118" spans="1:15">
      <c r="A118" s="35">
        <v>55</v>
      </c>
      <c r="B118" s="90" t="s">
        <v>103</v>
      </c>
      <c r="C118" s="24">
        <v>555556</v>
      </c>
      <c r="D118" s="25">
        <v>0</v>
      </c>
      <c r="E118" s="24">
        <v>555556</v>
      </c>
      <c r="F118" s="24">
        <v>55555.600000000006</v>
      </c>
      <c r="G118" s="26">
        <v>500000.4</v>
      </c>
      <c r="H118" s="25">
        <v>0</v>
      </c>
      <c r="I118" s="25">
        <v>0</v>
      </c>
      <c r="J118" s="25">
        <v>0</v>
      </c>
      <c r="K118" s="26">
        <v>500000.4</v>
      </c>
      <c r="L118" s="361"/>
      <c r="M118" s="361"/>
      <c r="N118" s="361"/>
      <c r="O118" s="361"/>
    </row>
    <row r="119" spans="1:15">
      <c r="A119" s="50">
        <v>56</v>
      </c>
      <c r="B119" s="90" t="s">
        <v>104</v>
      </c>
      <c r="C119" s="24">
        <v>250000</v>
      </c>
      <c r="D119" s="25">
        <v>0</v>
      </c>
      <c r="E119" s="24">
        <v>250000</v>
      </c>
      <c r="F119" s="24">
        <v>25000</v>
      </c>
      <c r="G119" s="26">
        <v>225000</v>
      </c>
      <c r="H119" s="25">
        <v>2083.3333333333335</v>
      </c>
      <c r="I119" s="25">
        <v>0</v>
      </c>
      <c r="J119" s="25">
        <v>0</v>
      </c>
      <c r="K119" s="26">
        <v>222916.66666666666</v>
      </c>
      <c r="L119" s="361"/>
      <c r="M119" s="361"/>
      <c r="N119" s="361"/>
      <c r="O119" s="361"/>
    </row>
    <row r="120" spans="1:15">
      <c r="A120" s="50">
        <v>57</v>
      </c>
      <c r="B120" s="89" t="s">
        <v>275</v>
      </c>
      <c r="C120" s="24">
        <v>855556</v>
      </c>
      <c r="D120" s="25">
        <v>0</v>
      </c>
      <c r="E120" s="24">
        <v>855556</v>
      </c>
      <c r="F120" s="24">
        <v>85555.6</v>
      </c>
      <c r="G120" s="26">
        <v>770000.4</v>
      </c>
      <c r="H120" s="25">
        <v>14259.266666666666</v>
      </c>
      <c r="I120" s="25">
        <v>0</v>
      </c>
      <c r="J120" s="25">
        <v>0</v>
      </c>
      <c r="K120" s="26">
        <v>755741.1333333333</v>
      </c>
      <c r="L120" s="361"/>
      <c r="M120" s="361"/>
      <c r="N120" s="361"/>
      <c r="O120" s="361"/>
    </row>
    <row r="121" spans="1:15">
      <c r="A121" s="35">
        <v>58</v>
      </c>
      <c r="B121" s="90" t="s">
        <v>276</v>
      </c>
      <c r="C121" s="24">
        <v>855556</v>
      </c>
      <c r="D121" s="25">
        <v>0</v>
      </c>
      <c r="E121" s="24">
        <v>855556</v>
      </c>
      <c r="F121" s="24">
        <v>85555.6</v>
      </c>
      <c r="G121" s="26">
        <v>770000.4</v>
      </c>
      <c r="H121" s="25">
        <v>0</v>
      </c>
      <c r="I121" s="25">
        <v>0</v>
      </c>
      <c r="J121" s="25">
        <v>0</v>
      </c>
      <c r="K121" s="26">
        <v>770000.4</v>
      </c>
      <c r="L121" s="361"/>
      <c r="M121" s="361"/>
      <c r="N121" s="361"/>
      <c r="O121" s="361"/>
    </row>
    <row r="122" spans="1:15">
      <c r="A122" s="50">
        <v>59</v>
      </c>
      <c r="B122" s="90" t="s">
        <v>277</v>
      </c>
      <c r="C122" s="24">
        <v>855556</v>
      </c>
      <c r="D122" s="25">
        <v>0</v>
      </c>
      <c r="E122" s="24">
        <v>855556</v>
      </c>
      <c r="F122" s="24">
        <v>85555.6</v>
      </c>
      <c r="G122" s="26">
        <v>770000.4</v>
      </c>
      <c r="H122" s="25">
        <v>0</v>
      </c>
      <c r="I122" s="25">
        <v>0</v>
      </c>
      <c r="J122" s="25">
        <v>0</v>
      </c>
      <c r="K122" s="26">
        <v>770000.4</v>
      </c>
      <c r="L122" s="361"/>
      <c r="M122" s="361"/>
      <c r="N122" s="361"/>
      <c r="O122" s="361"/>
    </row>
    <row r="123" spans="1:15">
      <c r="A123" s="50">
        <v>60</v>
      </c>
      <c r="B123" s="90" t="s">
        <v>329</v>
      </c>
      <c r="C123" s="24">
        <v>100000</v>
      </c>
      <c r="D123" s="25">
        <v>53333.333333333336</v>
      </c>
      <c r="E123" s="24">
        <v>46666.666666666664</v>
      </c>
      <c r="F123" s="24">
        <v>4666.666666666667</v>
      </c>
      <c r="G123" s="26">
        <v>42000</v>
      </c>
      <c r="H123" s="25">
        <v>0</v>
      </c>
      <c r="I123" s="25">
        <v>0</v>
      </c>
      <c r="J123" s="25">
        <v>0</v>
      </c>
      <c r="K123" s="26">
        <v>42000</v>
      </c>
      <c r="L123" s="361" t="s">
        <v>324</v>
      </c>
      <c r="M123" s="361"/>
      <c r="N123" s="361"/>
      <c r="O123" s="361"/>
    </row>
    <row r="124" spans="1:15" ht="15.75" thickBot="1">
      <c r="A124" s="11"/>
      <c r="B124" s="83"/>
      <c r="C124" s="82"/>
      <c r="D124" s="32"/>
      <c r="E124" s="34"/>
      <c r="F124" s="34"/>
      <c r="G124" s="32"/>
      <c r="H124" s="32"/>
      <c r="I124" s="32"/>
      <c r="J124" s="32"/>
      <c r="K124" s="32"/>
      <c r="L124" s="34"/>
      <c r="M124" s="34"/>
    </row>
    <row r="125" spans="1:15" ht="15.75" thickBot="1">
      <c r="A125" s="11"/>
      <c r="B125" s="19" t="s">
        <v>105</v>
      </c>
      <c r="C125" s="82"/>
      <c r="D125" s="32"/>
      <c r="E125" s="34"/>
      <c r="F125" s="34"/>
      <c r="G125" s="32"/>
      <c r="H125" s="32"/>
      <c r="I125" s="32"/>
      <c r="J125" s="32"/>
      <c r="K125" s="32"/>
      <c r="L125" s="34"/>
      <c r="M125" s="34"/>
    </row>
    <row r="126" spans="1:15">
      <c r="A126" s="50">
        <v>61</v>
      </c>
      <c r="B126" s="91" t="s">
        <v>106</v>
      </c>
      <c r="C126" s="37">
        <v>360000</v>
      </c>
      <c r="D126" s="25">
        <v>0</v>
      </c>
      <c r="E126" s="24">
        <v>360000</v>
      </c>
      <c r="F126" s="24">
        <v>36000</v>
      </c>
      <c r="G126" s="26">
        <v>324000</v>
      </c>
      <c r="H126" s="25">
        <v>4500</v>
      </c>
      <c r="I126" s="25">
        <v>1000</v>
      </c>
      <c r="J126" s="25">
        <v>100</v>
      </c>
      <c r="K126" s="26">
        <v>318400</v>
      </c>
      <c r="L126" s="361"/>
      <c r="M126" s="361"/>
      <c r="N126" s="361"/>
      <c r="O126" s="361"/>
    </row>
    <row r="127" spans="1:15" ht="15.75" thickBot="1">
      <c r="A127" s="92"/>
      <c r="B127" s="83"/>
      <c r="C127" s="69"/>
      <c r="D127" s="70"/>
      <c r="E127" s="69"/>
      <c r="F127" s="69"/>
      <c r="G127" s="70"/>
      <c r="H127" s="70"/>
      <c r="I127" s="70"/>
      <c r="J127" s="70"/>
      <c r="K127" s="70"/>
      <c r="L127" s="40"/>
      <c r="M127" s="40"/>
      <c r="N127" s="40"/>
      <c r="O127" s="40"/>
    </row>
    <row r="128" spans="1:15" ht="15.75" thickBot="1">
      <c r="A128" s="11"/>
      <c r="B128" s="19" t="s">
        <v>107</v>
      </c>
      <c r="C128" s="34"/>
      <c r="D128" s="32"/>
      <c r="E128" s="34"/>
      <c r="F128" s="34"/>
      <c r="G128" s="32"/>
      <c r="H128" s="32"/>
      <c r="I128" s="32"/>
      <c r="J128" s="32"/>
      <c r="K128" s="32"/>
      <c r="L128" s="34"/>
      <c r="M128" s="34"/>
    </row>
    <row r="129" spans="1:15">
      <c r="A129" s="50">
        <v>62</v>
      </c>
      <c r="B129" s="91" t="s">
        <v>108</v>
      </c>
      <c r="C129" s="24">
        <v>210000</v>
      </c>
      <c r="D129" s="25">
        <v>0</v>
      </c>
      <c r="E129" s="24">
        <v>210000</v>
      </c>
      <c r="F129" s="24">
        <v>21000</v>
      </c>
      <c r="G129" s="26">
        <v>189000</v>
      </c>
      <c r="H129" s="25">
        <v>0</v>
      </c>
      <c r="I129" s="25">
        <v>0</v>
      </c>
      <c r="J129" s="25">
        <v>0</v>
      </c>
      <c r="K129" s="26">
        <v>189000</v>
      </c>
      <c r="L129" s="361"/>
      <c r="M129" s="361"/>
      <c r="N129" s="361"/>
      <c r="O129" s="361"/>
    </row>
    <row r="130" spans="1:15" ht="15.75" thickBot="1">
      <c r="A130" s="92"/>
      <c r="B130" s="83"/>
      <c r="C130" s="40"/>
      <c r="D130" s="41"/>
      <c r="E130" s="40"/>
      <c r="F130" s="40"/>
      <c r="G130" s="41"/>
      <c r="H130" s="41"/>
      <c r="I130" s="41"/>
      <c r="J130" s="41"/>
      <c r="K130" s="41"/>
      <c r="L130" s="40"/>
      <c r="M130" s="40"/>
      <c r="N130" s="51"/>
      <c r="O130" s="51"/>
    </row>
    <row r="131" spans="1:15" ht="15.75" thickBot="1">
      <c r="A131" s="92"/>
      <c r="B131" s="19" t="s">
        <v>109</v>
      </c>
      <c r="C131" s="40"/>
      <c r="D131" s="41"/>
      <c r="E131" s="40"/>
      <c r="F131" s="40"/>
      <c r="G131" s="41"/>
      <c r="H131" s="41"/>
      <c r="I131" s="41"/>
      <c r="J131" s="41"/>
      <c r="K131" s="41"/>
      <c r="L131" s="40"/>
      <c r="M131" s="40"/>
      <c r="N131" s="51"/>
      <c r="O131" s="51"/>
    </row>
    <row r="132" spans="1:15">
      <c r="A132" s="50">
        <v>63</v>
      </c>
      <c r="B132" s="91" t="s">
        <v>110</v>
      </c>
      <c r="C132" s="24">
        <v>100000</v>
      </c>
      <c r="D132" s="25">
        <v>0</v>
      </c>
      <c r="E132" s="24">
        <v>100000</v>
      </c>
      <c r="F132" s="24">
        <v>10000</v>
      </c>
      <c r="G132" s="26">
        <v>90000</v>
      </c>
      <c r="H132" s="25">
        <v>0</v>
      </c>
      <c r="I132" s="25">
        <v>0</v>
      </c>
      <c r="J132" s="25">
        <v>0</v>
      </c>
      <c r="K132" s="26">
        <v>90000</v>
      </c>
      <c r="L132" s="361"/>
      <c r="M132" s="361"/>
      <c r="N132" s="361"/>
      <c r="O132" s="361"/>
    </row>
    <row r="133" spans="1:15" ht="15.75" thickBot="1">
      <c r="A133" s="92"/>
      <c r="B133" s="83"/>
      <c r="C133" s="59"/>
      <c r="D133" s="41"/>
      <c r="E133" s="40"/>
      <c r="F133" s="40"/>
      <c r="G133" s="41"/>
      <c r="H133" s="41"/>
      <c r="I133" s="41"/>
      <c r="J133" s="41"/>
      <c r="K133" s="41"/>
      <c r="L133" s="40"/>
      <c r="M133" s="40"/>
      <c r="N133" s="51"/>
      <c r="O133" s="51"/>
    </row>
    <row r="134" spans="1:15" ht="15.75" thickBot="1">
      <c r="A134" s="92"/>
      <c r="B134" s="56" t="s">
        <v>34</v>
      </c>
      <c r="C134" s="57">
        <v>7529224</v>
      </c>
      <c r="D134" s="57">
        <v>426666.66666666663</v>
      </c>
      <c r="E134" s="57">
        <v>7102557.333333333</v>
      </c>
      <c r="F134" s="57">
        <v>710255.73333333328</v>
      </c>
      <c r="G134" s="58">
        <v>6392301.6000000006</v>
      </c>
      <c r="H134" s="57">
        <v>39296.766666666663</v>
      </c>
      <c r="I134" s="57">
        <v>5000</v>
      </c>
      <c r="J134" s="57">
        <v>100</v>
      </c>
      <c r="K134" s="58">
        <v>6347904.833333334</v>
      </c>
      <c r="L134" s="40"/>
      <c r="M134" s="40"/>
      <c r="N134" s="51"/>
      <c r="O134" s="51"/>
    </row>
    <row r="135" spans="1:15" ht="15.75" thickBot="1">
      <c r="A135" s="92"/>
      <c r="B135" s="83"/>
      <c r="C135" s="59"/>
      <c r="D135" s="41"/>
      <c r="E135" s="40"/>
      <c r="F135" s="40"/>
      <c r="G135" s="41"/>
      <c r="H135" s="41"/>
      <c r="I135" s="41"/>
      <c r="J135" s="41"/>
      <c r="K135" s="41"/>
      <c r="L135" s="40"/>
      <c r="M135" s="40"/>
      <c r="N135" s="51"/>
      <c r="O135" s="51"/>
    </row>
    <row r="136" spans="1:15" ht="15.75" thickBot="1">
      <c r="A136" s="11"/>
      <c r="B136" s="93" t="s">
        <v>111</v>
      </c>
      <c r="C136" s="82"/>
      <c r="D136" s="32"/>
      <c r="E136" s="33"/>
      <c r="F136" s="34"/>
      <c r="G136" s="32"/>
      <c r="H136" s="32"/>
      <c r="I136" s="32"/>
      <c r="J136" s="32"/>
      <c r="K136" s="32"/>
      <c r="L136" s="34"/>
      <c r="M136" s="34"/>
    </row>
    <row r="137" spans="1:15">
      <c r="A137" s="50">
        <v>64</v>
      </c>
      <c r="B137" s="91" t="s">
        <v>112</v>
      </c>
      <c r="C137" s="24">
        <v>52500</v>
      </c>
      <c r="D137" s="25">
        <v>0</v>
      </c>
      <c r="E137" s="24">
        <v>52500</v>
      </c>
      <c r="F137" s="24">
        <v>5250</v>
      </c>
      <c r="G137" s="26">
        <v>47250</v>
      </c>
      <c r="H137" s="25">
        <v>0</v>
      </c>
      <c r="I137" s="25">
        <v>0</v>
      </c>
      <c r="J137" s="25">
        <v>0</v>
      </c>
      <c r="K137" s="26">
        <v>47250</v>
      </c>
      <c r="L137" s="361"/>
      <c r="M137" s="361"/>
      <c r="N137" s="361"/>
      <c r="O137" s="361"/>
    </row>
    <row r="138" spans="1:15" ht="15.75" thickBot="1">
      <c r="A138" s="92"/>
      <c r="B138" s="83"/>
      <c r="C138" s="59"/>
      <c r="D138" s="41"/>
      <c r="E138" s="40"/>
      <c r="F138" s="40"/>
      <c r="G138" s="41"/>
      <c r="H138" s="41"/>
      <c r="I138" s="41"/>
      <c r="J138" s="41"/>
      <c r="K138" s="41"/>
      <c r="L138" s="40"/>
      <c r="M138" s="40"/>
      <c r="N138" s="51"/>
      <c r="O138" s="51"/>
    </row>
    <row r="139" spans="1:15" ht="15.75" thickBot="1">
      <c r="A139" s="11"/>
      <c r="B139" s="94" t="s">
        <v>113</v>
      </c>
      <c r="C139" s="95"/>
      <c r="D139" s="96"/>
      <c r="E139" s="96"/>
      <c r="F139" s="96"/>
      <c r="G139" s="96"/>
      <c r="H139" s="96"/>
      <c r="I139" s="96"/>
      <c r="J139" s="96"/>
      <c r="K139" s="96"/>
      <c r="L139" s="96"/>
      <c r="M139" s="96"/>
    </row>
    <row r="140" spans="1:15">
      <c r="A140" s="50">
        <v>65</v>
      </c>
      <c r="B140" s="91" t="s">
        <v>114</v>
      </c>
      <c r="C140" s="97">
        <v>350000</v>
      </c>
      <c r="D140" s="25">
        <v>0</v>
      </c>
      <c r="E140" s="24">
        <v>350000</v>
      </c>
      <c r="F140" s="24">
        <v>35000</v>
      </c>
      <c r="G140" s="25">
        <v>315000</v>
      </c>
      <c r="H140" s="25">
        <v>0</v>
      </c>
      <c r="I140" s="25">
        <v>0</v>
      </c>
      <c r="J140" s="25">
        <v>0</v>
      </c>
      <c r="K140" s="25">
        <v>315000</v>
      </c>
      <c r="L140" s="361" t="s">
        <v>21</v>
      </c>
      <c r="M140" s="361"/>
      <c r="N140" s="361"/>
      <c r="O140" s="361"/>
    </row>
    <row r="141" spans="1:15" ht="15.75" thickBot="1">
      <c r="A141" s="92"/>
      <c r="B141" s="83"/>
      <c r="C141" s="59"/>
      <c r="D141" s="41"/>
      <c r="E141" s="98"/>
      <c r="F141" s="98"/>
      <c r="G141" s="41"/>
      <c r="H141" s="41"/>
      <c r="I141" s="41"/>
      <c r="J141" s="41"/>
      <c r="K141" s="41"/>
      <c r="L141" s="40"/>
      <c r="M141" s="40"/>
      <c r="N141" s="51"/>
      <c r="O141" s="51"/>
    </row>
    <row r="142" spans="1:15" ht="15.75" thickBot="1">
      <c r="A142" s="92"/>
      <c r="B142" s="19" t="s">
        <v>115</v>
      </c>
      <c r="C142" s="59"/>
      <c r="D142" s="41"/>
      <c r="E142" s="98"/>
      <c r="F142" s="98"/>
      <c r="G142" s="41"/>
      <c r="H142" s="41"/>
      <c r="I142" s="41"/>
      <c r="J142" s="41"/>
      <c r="K142" s="41"/>
      <c r="L142" s="40"/>
      <c r="M142" s="40"/>
      <c r="N142" s="51"/>
      <c r="O142" s="51"/>
    </row>
    <row r="143" spans="1:15">
      <c r="A143" s="35">
        <v>66</v>
      </c>
      <c r="B143" s="36" t="s">
        <v>116</v>
      </c>
      <c r="C143" s="24">
        <v>105000</v>
      </c>
      <c r="D143" s="25">
        <v>0</v>
      </c>
      <c r="E143" s="24">
        <v>105000</v>
      </c>
      <c r="F143" s="24">
        <v>10500</v>
      </c>
      <c r="G143" s="26">
        <v>94500</v>
      </c>
      <c r="H143" s="25">
        <v>0</v>
      </c>
      <c r="I143" s="25">
        <v>0</v>
      </c>
      <c r="J143" s="25">
        <v>0</v>
      </c>
      <c r="K143" s="26">
        <v>94500</v>
      </c>
      <c r="L143" s="361"/>
      <c r="M143" s="361"/>
      <c r="N143" s="361"/>
      <c r="O143" s="361"/>
    </row>
    <row r="144" spans="1:15" ht="15.75" thickBot="1">
      <c r="A144" s="11"/>
      <c r="B144" s="46"/>
      <c r="C144" s="40"/>
      <c r="D144" s="41"/>
      <c r="E144" s="40"/>
      <c r="F144" s="40"/>
      <c r="G144" s="41"/>
      <c r="H144" s="41"/>
      <c r="I144" s="41"/>
      <c r="J144" s="41"/>
      <c r="K144" s="41"/>
      <c r="L144" s="40"/>
      <c r="M144" s="40"/>
    </row>
    <row r="145" spans="1:15" ht="15.75" thickBot="1">
      <c r="A145" s="92"/>
      <c r="B145" s="99" t="s">
        <v>117</v>
      </c>
      <c r="C145" s="98"/>
      <c r="D145" s="41"/>
      <c r="E145" s="98"/>
      <c r="F145" s="98"/>
      <c r="G145" s="41"/>
      <c r="H145" s="41"/>
      <c r="I145" s="41"/>
      <c r="J145" s="41"/>
      <c r="K145" s="41"/>
      <c r="L145" s="40"/>
      <c r="M145" s="40"/>
      <c r="N145" s="51"/>
      <c r="O145" s="51"/>
    </row>
    <row r="146" spans="1:15">
      <c r="A146" s="35">
        <v>67</v>
      </c>
      <c r="B146" s="36" t="s">
        <v>118</v>
      </c>
      <c r="C146" s="24">
        <v>100000</v>
      </c>
      <c r="D146" s="25">
        <v>53333.333333333336</v>
      </c>
      <c r="E146" s="24">
        <v>46666.666666666664</v>
      </c>
      <c r="F146" s="24">
        <v>4666.666666666667</v>
      </c>
      <c r="G146" s="26">
        <v>42000</v>
      </c>
      <c r="H146" s="25">
        <v>0</v>
      </c>
      <c r="I146" s="25">
        <v>0</v>
      </c>
      <c r="J146" s="25">
        <v>0</v>
      </c>
      <c r="K146" s="26">
        <v>42000</v>
      </c>
      <c r="L146" s="361" t="s">
        <v>330</v>
      </c>
      <c r="M146" s="361"/>
      <c r="N146" s="361"/>
      <c r="O146" s="361"/>
    </row>
    <row r="147" spans="1:15" ht="15.75" thickBot="1">
      <c r="A147" s="11"/>
      <c r="B147" s="46"/>
      <c r="C147" s="39"/>
      <c r="D147" s="41"/>
      <c r="E147" s="40"/>
      <c r="F147" s="40"/>
      <c r="G147" s="41"/>
      <c r="H147" s="41"/>
      <c r="I147" s="41"/>
      <c r="J147" s="41"/>
      <c r="K147" s="41"/>
      <c r="L147" s="40"/>
      <c r="M147" s="40"/>
      <c r="N147" s="100"/>
      <c r="O147" s="100"/>
    </row>
    <row r="148" spans="1:15" ht="15.75" thickBot="1">
      <c r="A148" s="92"/>
      <c r="B148" s="76" t="s">
        <v>119</v>
      </c>
      <c r="C148" s="77"/>
      <c r="D148" s="41"/>
      <c r="E148" s="98"/>
      <c r="F148" s="98"/>
      <c r="G148" s="41"/>
      <c r="H148" s="41"/>
      <c r="I148" s="41"/>
      <c r="J148" s="41"/>
      <c r="K148" s="41"/>
      <c r="L148" s="40"/>
      <c r="M148" s="40"/>
      <c r="N148" s="100"/>
      <c r="O148" s="100"/>
    </row>
    <row r="149" spans="1:15">
      <c r="A149" s="50">
        <v>68</v>
      </c>
      <c r="B149" s="101" t="s">
        <v>120</v>
      </c>
      <c r="C149" s="24">
        <v>388889</v>
      </c>
      <c r="D149" s="25">
        <v>0</v>
      </c>
      <c r="E149" s="24">
        <v>388889</v>
      </c>
      <c r="F149" s="24">
        <v>38888.9</v>
      </c>
      <c r="G149" s="26">
        <v>350000.1</v>
      </c>
      <c r="H149" s="25">
        <v>0</v>
      </c>
      <c r="I149" s="25">
        <v>0</v>
      </c>
      <c r="J149" s="25">
        <v>0</v>
      </c>
      <c r="K149" s="26">
        <v>350000.1</v>
      </c>
      <c r="L149" s="361"/>
      <c r="M149" s="361"/>
      <c r="N149" s="361"/>
      <c r="O149" s="361"/>
    </row>
    <row r="150" spans="1:15" ht="15.75" thickBot="1">
      <c r="A150" s="11"/>
      <c r="B150" s="46"/>
      <c r="C150" s="39"/>
      <c r="D150" s="41"/>
      <c r="E150" s="40"/>
      <c r="F150" s="40"/>
      <c r="G150" s="41"/>
      <c r="H150" s="41"/>
      <c r="I150" s="41"/>
      <c r="J150" s="41"/>
      <c r="K150" s="41"/>
      <c r="L150" s="40"/>
      <c r="M150" s="40"/>
      <c r="N150" s="100"/>
      <c r="O150" s="100"/>
    </row>
    <row r="151" spans="1:15" ht="15.75" thickBot="1">
      <c r="A151" s="92"/>
      <c r="B151" s="76" t="s">
        <v>121</v>
      </c>
      <c r="C151" s="77"/>
      <c r="D151" s="41"/>
      <c r="E151" s="98"/>
      <c r="F151" s="98"/>
      <c r="G151" s="41"/>
      <c r="H151" s="41"/>
      <c r="I151" s="41"/>
      <c r="J151" s="41"/>
      <c r="K151" s="41"/>
      <c r="L151" s="40"/>
      <c r="M151" s="40"/>
      <c r="N151" s="100"/>
      <c r="O151" s="100"/>
    </row>
    <row r="152" spans="1:15">
      <c r="A152" s="35">
        <v>69</v>
      </c>
      <c r="B152" s="101" t="s">
        <v>122</v>
      </c>
      <c r="C152" s="24">
        <v>100000</v>
      </c>
      <c r="D152" s="25">
        <v>0</v>
      </c>
      <c r="E152" s="24">
        <v>100000</v>
      </c>
      <c r="F152" s="24">
        <v>10000</v>
      </c>
      <c r="G152" s="26">
        <v>90000</v>
      </c>
      <c r="H152" s="25">
        <v>0</v>
      </c>
      <c r="I152" s="25">
        <v>0</v>
      </c>
      <c r="J152" s="25">
        <v>0</v>
      </c>
      <c r="K152" s="26">
        <v>90000</v>
      </c>
      <c r="L152" s="361"/>
      <c r="M152" s="361"/>
      <c r="N152" s="361"/>
      <c r="O152" s="361"/>
    </row>
    <row r="153" spans="1:15" ht="15.75" thickBot="1">
      <c r="A153" s="11"/>
      <c r="B153" s="46"/>
      <c r="C153" s="40"/>
      <c r="D153" s="41"/>
      <c r="E153" s="40"/>
      <c r="F153" s="40"/>
      <c r="G153" s="41"/>
      <c r="H153" s="41"/>
      <c r="I153" s="41"/>
      <c r="J153" s="41"/>
      <c r="K153" s="41"/>
      <c r="L153" s="40"/>
      <c r="M153" s="40"/>
      <c r="N153" s="100"/>
      <c r="O153" s="100"/>
    </row>
    <row r="154" spans="1:15" ht="15.75" thickBot="1">
      <c r="A154" s="11"/>
      <c r="B154" s="76" t="s">
        <v>123</v>
      </c>
      <c r="C154" s="40"/>
      <c r="D154" s="40"/>
      <c r="E154" s="40"/>
      <c r="F154" s="40"/>
      <c r="G154" s="41"/>
      <c r="H154" s="41"/>
      <c r="I154" s="41"/>
      <c r="J154" s="41"/>
      <c r="K154" s="41"/>
      <c r="L154" s="40"/>
      <c r="M154" s="40"/>
      <c r="N154" s="100"/>
      <c r="O154" s="100"/>
    </row>
    <row r="155" spans="1:15">
      <c r="A155" s="35">
        <v>70</v>
      </c>
      <c r="B155" s="101" t="s">
        <v>124</v>
      </c>
      <c r="C155" s="24">
        <v>460000</v>
      </c>
      <c r="D155" s="25">
        <v>0</v>
      </c>
      <c r="E155" s="24">
        <v>460000</v>
      </c>
      <c r="F155" s="24">
        <v>46000</v>
      </c>
      <c r="G155" s="26">
        <v>414000</v>
      </c>
      <c r="H155" s="25">
        <v>0</v>
      </c>
      <c r="I155" s="25">
        <v>0</v>
      </c>
      <c r="J155" s="25">
        <v>0</v>
      </c>
      <c r="K155" s="26">
        <v>414000</v>
      </c>
      <c r="L155" s="361"/>
      <c r="M155" s="361"/>
      <c r="N155" s="361"/>
      <c r="O155" s="361"/>
    </row>
    <row r="156" spans="1:15" ht="15.75" thickBot="1">
      <c r="A156" s="11"/>
      <c r="B156" s="46"/>
      <c r="C156" s="69"/>
      <c r="D156" s="70"/>
      <c r="E156" s="69"/>
      <c r="F156" s="69"/>
      <c r="G156" s="70"/>
      <c r="H156" s="70"/>
      <c r="I156" s="70"/>
      <c r="J156" s="70"/>
      <c r="K156" s="70"/>
      <c r="L156" s="40"/>
      <c r="M156" s="40"/>
      <c r="N156" s="40"/>
      <c r="O156" s="40"/>
    </row>
    <row r="157" spans="1:15" ht="15.75" thickBot="1">
      <c r="A157" s="11"/>
      <c r="B157" s="99" t="s">
        <v>125</v>
      </c>
      <c r="C157" s="102"/>
      <c r="D157" s="102"/>
      <c r="E157" s="102"/>
      <c r="F157" s="103"/>
      <c r="G157" s="103"/>
      <c r="H157" s="102"/>
      <c r="I157" s="102"/>
      <c r="J157" s="102"/>
      <c r="K157" s="102"/>
      <c r="L157" s="102"/>
      <c r="M157" s="102"/>
    </row>
    <row r="158" spans="1:15">
      <c r="A158" s="35">
        <v>71</v>
      </c>
      <c r="B158" s="104" t="s">
        <v>126</v>
      </c>
      <c r="C158" s="24">
        <v>170000</v>
      </c>
      <c r="D158" s="25">
        <v>0</v>
      </c>
      <c r="E158" s="24">
        <v>170000</v>
      </c>
      <c r="F158" s="24">
        <v>17000</v>
      </c>
      <c r="G158" s="105">
        <v>153000</v>
      </c>
      <c r="H158" s="25">
        <v>0</v>
      </c>
      <c r="I158" s="25">
        <v>0</v>
      </c>
      <c r="J158" s="25">
        <v>0</v>
      </c>
      <c r="K158" s="26">
        <v>153000</v>
      </c>
      <c r="L158" s="361"/>
      <c r="M158" s="361"/>
      <c r="N158" s="361"/>
      <c r="O158" s="361"/>
    </row>
    <row r="159" spans="1:15">
      <c r="A159" s="35">
        <v>72</v>
      </c>
      <c r="B159" s="89" t="s">
        <v>127</v>
      </c>
      <c r="C159" s="24">
        <v>170000</v>
      </c>
      <c r="D159" s="25">
        <v>0</v>
      </c>
      <c r="E159" s="24">
        <v>170000</v>
      </c>
      <c r="F159" s="24">
        <v>17000</v>
      </c>
      <c r="G159" s="26">
        <v>153000</v>
      </c>
      <c r="H159" s="25">
        <v>0</v>
      </c>
      <c r="I159" s="25">
        <v>0</v>
      </c>
      <c r="J159" s="25">
        <v>0</v>
      </c>
      <c r="K159" s="26">
        <v>153000</v>
      </c>
      <c r="L159" s="361"/>
      <c r="M159" s="361"/>
      <c r="N159" s="361"/>
      <c r="O159" s="361"/>
    </row>
    <row r="160" spans="1:15">
      <c r="A160" s="35">
        <v>73</v>
      </c>
      <c r="B160" s="89" t="s">
        <v>128</v>
      </c>
      <c r="C160" s="24">
        <v>90000</v>
      </c>
      <c r="D160" s="25">
        <v>0</v>
      </c>
      <c r="E160" s="24">
        <v>90000</v>
      </c>
      <c r="F160" s="24">
        <v>9000</v>
      </c>
      <c r="G160" s="26">
        <v>81000</v>
      </c>
      <c r="H160" s="25">
        <v>0</v>
      </c>
      <c r="I160" s="25">
        <v>0</v>
      </c>
      <c r="J160" s="25">
        <v>0</v>
      </c>
      <c r="K160" s="26">
        <v>81000</v>
      </c>
      <c r="L160" s="361"/>
      <c r="M160" s="361"/>
      <c r="N160" s="361"/>
      <c r="O160" s="361"/>
    </row>
    <row r="161" spans="1:15">
      <c r="A161" s="35">
        <v>74</v>
      </c>
      <c r="B161" s="89" t="s">
        <v>331</v>
      </c>
      <c r="C161" s="24">
        <v>170000</v>
      </c>
      <c r="D161" s="25">
        <v>90666.666666666672</v>
      </c>
      <c r="E161" s="24">
        <v>79333.333333333328</v>
      </c>
      <c r="F161" s="24">
        <v>7933.333333333333</v>
      </c>
      <c r="G161" s="26">
        <v>71400</v>
      </c>
      <c r="H161" s="25">
        <v>0</v>
      </c>
      <c r="I161" s="25">
        <v>0</v>
      </c>
      <c r="J161" s="25">
        <v>0</v>
      </c>
      <c r="K161" s="26">
        <v>71400</v>
      </c>
      <c r="L161" s="361" t="s">
        <v>332</v>
      </c>
      <c r="M161" s="361"/>
      <c r="N161" s="361"/>
      <c r="O161" s="361"/>
    </row>
    <row r="162" spans="1:15">
      <c r="A162" s="35">
        <v>75</v>
      </c>
      <c r="B162" s="89" t="s">
        <v>302</v>
      </c>
      <c r="C162" s="24">
        <v>90000</v>
      </c>
      <c r="D162" s="25"/>
      <c r="E162" s="24">
        <v>90000</v>
      </c>
      <c r="F162" s="24">
        <v>9000</v>
      </c>
      <c r="G162" s="26">
        <v>81000</v>
      </c>
      <c r="H162" s="25">
        <v>0</v>
      </c>
      <c r="I162" s="25">
        <v>0</v>
      </c>
      <c r="J162" s="25">
        <v>0</v>
      </c>
      <c r="K162" s="26">
        <v>81000</v>
      </c>
      <c r="L162" s="361"/>
      <c r="M162" s="361"/>
      <c r="N162" s="361"/>
      <c r="O162" s="361"/>
    </row>
    <row r="163" spans="1:15" ht="15.75" thickBot="1">
      <c r="A163" s="11"/>
      <c r="B163" s="106"/>
      <c r="C163" s="107"/>
      <c r="D163" s="108"/>
      <c r="E163" s="109"/>
      <c r="F163" s="109"/>
      <c r="G163" s="108"/>
      <c r="H163" s="108"/>
      <c r="I163" s="108"/>
      <c r="J163" s="108"/>
      <c r="K163" s="108"/>
      <c r="L163" s="109"/>
      <c r="M163" s="109"/>
      <c r="N163" s="110"/>
      <c r="O163" s="110"/>
    </row>
    <row r="164" spans="1:15" ht="15.75" thickBot="1">
      <c r="A164" s="11"/>
      <c r="B164" s="56" t="s">
        <v>34</v>
      </c>
      <c r="C164" s="57">
        <v>1986389</v>
      </c>
      <c r="D164" s="57">
        <v>53333.333333333336</v>
      </c>
      <c r="E164" s="57">
        <v>1933055.6666666665</v>
      </c>
      <c r="F164" s="57">
        <v>193305.56666666665</v>
      </c>
      <c r="G164" s="58">
        <v>1739750.1</v>
      </c>
      <c r="H164" s="57">
        <v>0</v>
      </c>
      <c r="I164" s="57">
        <v>0</v>
      </c>
      <c r="J164" s="57">
        <v>0</v>
      </c>
      <c r="K164" s="58">
        <v>1892150.1</v>
      </c>
      <c r="L164" s="109"/>
      <c r="M164" s="109"/>
      <c r="N164" s="110"/>
      <c r="O164" s="110"/>
    </row>
    <row r="165" spans="1:15" ht="15.75" thickBot="1">
      <c r="A165" s="11"/>
      <c r="B165" s="106"/>
      <c r="C165" s="107"/>
      <c r="D165" s="107"/>
      <c r="E165" s="109"/>
      <c r="F165" s="109"/>
      <c r="G165" s="108"/>
      <c r="H165" s="108"/>
      <c r="I165" s="108"/>
      <c r="J165" s="108"/>
      <c r="K165" s="108"/>
      <c r="L165" s="109"/>
      <c r="M165" s="109"/>
      <c r="N165" s="111"/>
      <c r="O165" s="111"/>
    </row>
    <row r="166" spans="1:15" ht="15.75" thickBot="1">
      <c r="A166" s="11"/>
      <c r="B166" s="245" t="s">
        <v>129</v>
      </c>
      <c r="C166" s="112"/>
      <c r="D166" s="112"/>
      <c r="E166" s="109"/>
      <c r="L166" s="113"/>
      <c r="M166" s="113"/>
      <c r="N166" s="111"/>
      <c r="O166" s="111"/>
    </row>
    <row r="167" spans="1:15" ht="38.25">
      <c r="A167" s="11"/>
      <c r="B167" s="12" t="s">
        <v>3</v>
      </c>
      <c r="C167" s="12" t="s">
        <v>4</v>
      </c>
      <c r="D167" s="13" t="s">
        <v>5</v>
      </c>
      <c r="E167" s="12" t="s">
        <v>6</v>
      </c>
      <c r="F167" s="14" t="s">
        <v>7</v>
      </c>
      <c r="G167" s="12" t="s">
        <v>8</v>
      </c>
      <c r="H167" s="13" t="s">
        <v>9</v>
      </c>
      <c r="I167" s="13" t="s">
        <v>10</v>
      </c>
      <c r="J167" s="13" t="s">
        <v>11</v>
      </c>
      <c r="K167" s="13" t="s">
        <v>12</v>
      </c>
      <c r="L167" s="358" t="s">
        <v>13</v>
      </c>
      <c r="M167" s="359"/>
      <c r="N167" s="359"/>
      <c r="O167" s="360"/>
    </row>
    <row r="168" spans="1:15" ht="15.75" thickBot="1">
      <c r="A168" s="11"/>
      <c r="B168" s="106"/>
      <c r="C168" s="107"/>
      <c r="D168" s="108"/>
      <c r="E168" s="109"/>
      <c r="F168" s="109"/>
      <c r="G168" s="108"/>
      <c r="H168" s="108"/>
      <c r="I168" s="108"/>
      <c r="J168" s="108"/>
      <c r="K168" s="108"/>
      <c r="L168" s="109"/>
      <c r="M168" s="109"/>
      <c r="N168" s="111"/>
      <c r="O168" s="111"/>
    </row>
    <row r="169" spans="1:15" ht="15.75" thickBot="1">
      <c r="A169" s="11"/>
      <c r="B169" s="248" t="s">
        <v>130</v>
      </c>
      <c r="C169" s="114"/>
      <c r="D169" s="108"/>
      <c r="E169" s="109"/>
      <c r="F169" s="109"/>
      <c r="G169" s="108"/>
      <c r="H169" s="108"/>
      <c r="I169" s="108"/>
      <c r="J169" s="108"/>
      <c r="K169" s="108"/>
      <c r="L169" s="109"/>
      <c r="M169" s="109"/>
      <c r="N169" s="111"/>
      <c r="O169" s="111"/>
    </row>
    <row r="170" spans="1:15" ht="15.75" thickBot="1">
      <c r="A170" s="11"/>
      <c r="B170" s="115"/>
      <c r="C170" s="114"/>
      <c r="D170" s="108"/>
      <c r="E170" s="109"/>
      <c r="F170" s="109"/>
      <c r="G170" s="108"/>
      <c r="H170" s="108"/>
      <c r="I170" s="108"/>
      <c r="J170" s="108"/>
      <c r="K170" s="108"/>
      <c r="L170" s="109"/>
      <c r="M170" s="109"/>
      <c r="N170" s="111"/>
      <c r="O170" s="111"/>
    </row>
    <row r="171" spans="1:15" ht="15.75" thickBot="1">
      <c r="A171" s="11"/>
      <c r="B171" s="19" t="s">
        <v>131</v>
      </c>
      <c r="C171" s="81"/>
      <c r="D171" s="41"/>
      <c r="E171" s="60"/>
      <c r="F171" s="60"/>
      <c r="G171" s="61"/>
      <c r="H171" s="41"/>
      <c r="I171" s="41"/>
      <c r="J171" s="41"/>
      <c r="K171" s="41"/>
      <c r="L171" s="40"/>
      <c r="M171" s="40"/>
      <c r="N171" s="111"/>
      <c r="O171" s="111"/>
    </row>
    <row r="172" spans="1:15">
      <c r="A172" s="35">
        <v>76</v>
      </c>
      <c r="B172" s="91" t="s">
        <v>132</v>
      </c>
      <c r="C172" s="63">
        <v>210000</v>
      </c>
      <c r="D172" s="25">
        <v>0</v>
      </c>
      <c r="E172" s="24">
        <v>210000</v>
      </c>
      <c r="F172" s="24">
        <v>21000</v>
      </c>
      <c r="G172" s="26">
        <v>189000</v>
      </c>
      <c r="H172" s="25">
        <v>0</v>
      </c>
      <c r="I172" s="25">
        <v>0</v>
      </c>
      <c r="J172" s="25">
        <v>0</v>
      </c>
      <c r="K172" s="26">
        <v>189000</v>
      </c>
      <c r="L172" s="361"/>
      <c r="M172" s="361"/>
      <c r="N172" s="361"/>
      <c r="O172" s="361"/>
    </row>
    <row r="173" spans="1:15">
      <c r="A173" s="35">
        <v>77</v>
      </c>
      <c r="B173" s="89" t="s">
        <v>133</v>
      </c>
      <c r="C173" s="63">
        <v>210000</v>
      </c>
      <c r="D173" s="25">
        <v>0</v>
      </c>
      <c r="E173" s="24">
        <v>210000</v>
      </c>
      <c r="F173" s="24">
        <v>21000</v>
      </c>
      <c r="G173" s="26">
        <v>189000</v>
      </c>
      <c r="H173" s="25">
        <v>0</v>
      </c>
      <c r="I173" s="25">
        <v>0</v>
      </c>
      <c r="J173" s="25">
        <v>0</v>
      </c>
      <c r="K173" s="26">
        <v>189000</v>
      </c>
      <c r="L173" s="361"/>
      <c r="M173" s="361"/>
      <c r="N173" s="361"/>
      <c r="O173" s="361"/>
    </row>
    <row r="174" spans="1:15">
      <c r="A174" s="50">
        <v>78</v>
      </c>
      <c r="B174" s="89" t="s">
        <v>134</v>
      </c>
      <c r="C174" s="63">
        <v>210000</v>
      </c>
      <c r="D174" s="25">
        <v>0</v>
      </c>
      <c r="E174" s="24">
        <v>210000</v>
      </c>
      <c r="F174" s="24">
        <v>21000</v>
      </c>
      <c r="G174" s="26">
        <v>189000</v>
      </c>
      <c r="H174" s="25">
        <v>0</v>
      </c>
      <c r="I174" s="25">
        <v>0</v>
      </c>
      <c r="J174" s="25">
        <v>0</v>
      </c>
      <c r="K174" s="26">
        <v>189000</v>
      </c>
      <c r="L174" s="368"/>
      <c r="M174" s="368"/>
      <c r="N174" s="368"/>
      <c r="O174" s="368"/>
    </row>
    <row r="175" spans="1:15">
      <c r="A175" s="35">
        <v>79</v>
      </c>
      <c r="B175" s="89" t="s">
        <v>135</v>
      </c>
      <c r="C175" s="63">
        <v>210000</v>
      </c>
      <c r="D175" s="25">
        <v>0</v>
      </c>
      <c r="E175" s="24">
        <v>210000</v>
      </c>
      <c r="F175" s="24">
        <v>21000</v>
      </c>
      <c r="G175" s="26">
        <v>189000</v>
      </c>
      <c r="H175" s="25">
        <v>0</v>
      </c>
      <c r="I175" s="25">
        <v>0</v>
      </c>
      <c r="J175" s="25">
        <v>0</v>
      </c>
      <c r="K175" s="26">
        <v>189000</v>
      </c>
      <c r="L175" s="361"/>
      <c r="M175" s="361"/>
      <c r="N175" s="361"/>
      <c r="O175" s="361"/>
    </row>
    <row r="176" spans="1:15">
      <c r="A176" s="35">
        <v>80</v>
      </c>
      <c r="B176" s="89" t="s">
        <v>136</v>
      </c>
      <c r="C176" s="63">
        <v>210000</v>
      </c>
      <c r="D176" s="25">
        <v>0</v>
      </c>
      <c r="E176" s="24">
        <v>210000</v>
      </c>
      <c r="F176" s="24">
        <v>21000</v>
      </c>
      <c r="G176" s="26">
        <v>189000</v>
      </c>
      <c r="H176" s="25">
        <v>0</v>
      </c>
      <c r="I176" s="25">
        <v>0</v>
      </c>
      <c r="J176" s="25">
        <v>0</v>
      </c>
      <c r="K176" s="26">
        <v>189000</v>
      </c>
      <c r="L176" s="361"/>
      <c r="M176" s="361"/>
      <c r="N176" s="361"/>
      <c r="O176" s="361"/>
    </row>
    <row r="177" spans="1:15">
      <c r="A177" s="50">
        <v>81</v>
      </c>
      <c r="B177" s="89" t="s">
        <v>137</v>
      </c>
      <c r="C177" s="63">
        <v>210000</v>
      </c>
      <c r="D177" s="25">
        <v>0</v>
      </c>
      <c r="E177" s="24">
        <v>210000</v>
      </c>
      <c r="F177" s="24">
        <v>21000</v>
      </c>
      <c r="G177" s="26">
        <v>189000</v>
      </c>
      <c r="H177" s="25">
        <v>0</v>
      </c>
      <c r="I177" s="25">
        <v>0</v>
      </c>
      <c r="J177" s="25">
        <v>0</v>
      </c>
      <c r="K177" s="26">
        <v>189000</v>
      </c>
      <c r="L177" s="361"/>
      <c r="M177" s="361"/>
      <c r="N177" s="361"/>
      <c r="O177" s="361"/>
    </row>
    <row r="178" spans="1:15">
      <c r="A178" s="35">
        <v>82</v>
      </c>
      <c r="B178" s="89" t="s">
        <v>138</v>
      </c>
      <c r="C178" s="63">
        <v>210000</v>
      </c>
      <c r="D178" s="25">
        <v>0</v>
      </c>
      <c r="E178" s="24">
        <v>210000</v>
      </c>
      <c r="F178" s="24">
        <v>21000</v>
      </c>
      <c r="G178" s="26">
        <v>189000</v>
      </c>
      <c r="H178" s="25">
        <v>0</v>
      </c>
      <c r="I178" s="25">
        <v>0</v>
      </c>
      <c r="J178" s="25">
        <v>0</v>
      </c>
      <c r="K178" s="26">
        <v>189000</v>
      </c>
      <c r="L178" s="361"/>
      <c r="M178" s="361"/>
      <c r="N178" s="361"/>
      <c r="O178" s="361"/>
    </row>
    <row r="179" spans="1:15">
      <c r="A179" s="35">
        <v>83</v>
      </c>
      <c r="B179" s="89" t="s">
        <v>139</v>
      </c>
      <c r="C179" s="63">
        <v>210000</v>
      </c>
      <c r="D179" s="25">
        <v>0</v>
      </c>
      <c r="E179" s="24">
        <v>210000</v>
      </c>
      <c r="F179" s="24">
        <v>21000</v>
      </c>
      <c r="G179" s="26">
        <v>189000</v>
      </c>
      <c r="H179" s="25">
        <v>0</v>
      </c>
      <c r="I179" s="25">
        <v>0</v>
      </c>
      <c r="J179" s="25">
        <v>0</v>
      </c>
      <c r="K179" s="26">
        <v>189000</v>
      </c>
      <c r="L179" s="361"/>
      <c r="M179" s="361"/>
      <c r="N179" s="361"/>
      <c r="O179" s="361"/>
    </row>
    <row r="180" spans="1:15">
      <c r="A180" s="50">
        <v>84</v>
      </c>
      <c r="B180" s="89" t="s">
        <v>140</v>
      </c>
      <c r="C180" s="63">
        <v>105000</v>
      </c>
      <c r="D180" s="25">
        <v>0</v>
      </c>
      <c r="E180" s="24">
        <v>105000</v>
      </c>
      <c r="F180" s="24">
        <v>10500</v>
      </c>
      <c r="G180" s="26">
        <v>94500</v>
      </c>
      <c r="H180" s="25">
        <v>0</v>
      </c>
      <c r="I180" s="25">
        <v>0</v>
      </c>
      <c r="J180" s="25">
        <v>0</v>
      </c>
      <c r="K180" s="26">
        <v>94500</v>
      </c>
      <c r="L180" s="361"/>
      <c r="M180" s="361"/>
      <c r="N180" s="361"/>
      <c r="O180" s="361"/>
    </row>
    <row r="181" spans="1:15">
      <c r="A181" s="35">
        <v>85</v>
      </c>
      <c r="B181" s="117" t="s">
        <v>141</v>
      </c>
      <c r="C181" s="63">
        <v>210000</v>
      </c>
      <c r="D181" s="25">
        <v>77000</v>
      </c>
      <c r="E181" s="24">
        <v>133000</v>
      </c>
      <c r="F181" s="24">
        <v>13300</v>
      </c>
      <c r="G181" s="26">
        <v>119700</v>
      </c>
      <c r="H181" s="25">
        <v>0</v>
      </c>
      <c r="I181" s="25">
        <v>0</v>
      </c>
      <c r="J181" s="25">
        <v>0</v>
      </c>
      <c r="K181" s="26">
        <v>119700</v>
      </c>
      <c r="L181" s="361" t="s">
        <v>333</v>
      </c>
      <c r="M181" s="361"/>
      <c r="N181" s="361"/>
      <c r="O181" s="361"/>
    </row>
    <row r="182" spans="1:15">
      <c r="A182" s="35">
        <v>86</v>
      </c>
      <c r="B182" s="117" t="s">
        <v>143</v>
      </c>
      <c r="C182" s="63">
        <v>210000</v>
      </c>
      <c r="D182" s="25">
        <v>0</v>
      </c>
      <c r="E182" s="24">
        <v>210000</v>
      </c>
      <c r="F182" s="24">
        <v>21000</v>
      </c>
      <c r="G182" s="26">
        <v>189000</v>
      </c>
      <c r="H182" s="25">
        <v>0</v>
      </c>
      <c r="I182" s="25">
        <v>0</v>
      </c>
      <c r="J182" s="25">
        <v>0</v>
      </c>
      <c r="K182" s="26">
        <v>189000</v>
      </c>
      <c r="L182" s="361"/>
      <c r="M182" s="361"/>
      <c r="N182" s="361"/>
      <c r="O182" s="361"/>
    </row>
    <row r="183" spans="1:15">
      <c r="A183" s="50">
        <v>87</v>
      </c>
      <c r="B183" s="89" t="s">
        <v>145</v>
      </c>
      <c r="C183" s="63">
        <v>210000</v>
      </c>
      <c r="D183" s="25">
        <v>0</v>
      </c>
      <c r="E183" s="24">
        <v>210000</v>
      </c>
      <c r="F183" s="24">
        <v>21000</v>
      </c>
      <c r="G183" s="26">
        <v>189000</v>
      </c>
      <c r="H183" s="25">
        <v>0</v>
      </c>
      <c r="I183" s="25">
        <v>0</v>
      </c>
      <c r="J183" s="25">
        <v>0</v>
      </c>
      <c r="K183" s="26">
        <v>189000</v>
      </c>
      <c r="L183" s="361"/>
      <c r="M183" s="361"/>
      <c r="N183" s="361"/>
      <c r="O183" s="361"/>
    </row>
    <row r="184" spans="1:15">
      <c r="A184" s="35">
        <v>88</v>
      </c>
      <c r="B184" s="89" t="s">
        <v>146</v>
      </c>
      <c r="C184" s="63">
        <v>210000</v>
      </c>
      <c r="D184" s="25">
        <v>0</v>
      </c>
      <c r="E184" s="24">
        <v>210000</v>
      </c>
      <c r="F184" s="24">
        <v>21000</v>
      </c>
      <c r="G184" s="26">
        <v>189000</v>
      </c>
      <c r="H184" s="25">
        <v>0</v>
      </c>
      <c r="I184" s="25">
        <v>0</v>
      </c>
      <c r="J184" s="25">
        <v>0</v>
      </c>
      <c r="K184" s="26">
        <v>189000</v>
      </c>
      <c r="L184" s="361"/>
      <c r="M184" s="361"/>
      <c r="N184" s="361"/>
      <c r="O184" s="361"/>
    </row>
    <row r="185" spans="1:15">
      <c r="A185" s="35">
        <v>89</v>
      </c>
      <c r="B185" s="89" t="s">
        <v>147</v>
      </c>
      <c r="C185" s="63">
        <v>210000</v>
      </c>
      <c r="D185" s="25">
        <v>0</v>
      </c>
      <c r="E185" s="24">
        <v>210000</v>
      </c>
      <c r="F185" s="24">
        <v>21000</v>
      </c>
      <c r="G185" s="26">
        <v>189000</v>
      </c>
      <c r="H185" s="25">
        <v>0</v>
      </c>
      <c r="I185" s="25">
        <v>0</v>
      </c>
      <c r="J185" s="25">
        <v>0</v>
      </c>
      <c r="K185" s="26">
        <v>189000</v>
      </c>
      <c r="L185" s="361"/>
      <c r="M185" s="361"/>
      <c r="N185" s="361"/>
      <c r="O185" s="361"/>
    </row>
    <row r="186" spans="1:15">
      <c r="A186" s="50">
        <v>90</v>
      </c>
      <c r="B186" s="89" t="s">
        <v>148</v>
      </c>
      <c r="C186" s="63">
        <v>210000</v>
      </c>
      <c r="D186" s="25">
        <v>0</v>
      </c>
      <c r="E186" s="24">
        <v>210000</v>
      </c>
      <c r="F186" s="24">
        <v>21000</v>
      </c>
      <c r="G186" s="26">
        <v>189000</v>
      </c>
      <c r="H186" s="25">
        <v>0</v>
      </c>
      <c r="I186" s="25">
        <v>0</v>
      </c>
      <c r="J186" s="25">
        <v>0</v>
      </c>
      <c r="K186" s="26">
        <v>189000</v>
      </c>
      <c r="L186" s="361"/>
      <c r="M186" s="361"/>
      <c r="N186" s="361"/>
      <c r="O186" s="361"/>
    </row>
    <row r="187" spans="1:15">
      <c r="A187" s="35">
        <v>91</v>
      </c>
      <c r="B187" s="89" t="s">
        <v>149</v>
      </c>
      <c r="C187" s="63">
        <v>210000</v>
      </c>
      <c r="D187" s="25">
        <v>0</v>
      </c>
      <c r="E187" s="24">
        <v>210000</v>
      </c>
      <c r="F187" s="24">
        <v>21000</v>
      </c>
      <c r="G187" s="26">
        <v>189000</v>
      </c>
      <c r="H187" s="25">
        <v>0</v>
      </c>
      <c r="I187" s="25">
        <v>0</v>
      </c>
      <c r="J187" s="25">
        <v>0</v>
      </c>
      <c r="K187" s="26">
        <v>189000</v>
      </c>
      <c r="L187" s="361"/>
      <c r="M187" s="361"/>
      <c r="N187" s="361"/>
      <c r="O187" s="361"/>
    </row>
    <row r="188" spans="1:15">
      <c r="A188" s="35">
        <v>92</v>
      </c>
      <c r="B188" s="89" t="s">
        <v>150</v>
      </c>
      <c r="C188" s="63">
        <v>105000</v>
      </c>
      <c r="D188" s="25">
        <v>0</v>
      </c>
      <c r="E188" s="24">
        <v>105000</v>
      </c>
      <c r="F188" s="24">
        <v>10500</v>
      </c>
      <c r="G188" s="26">
        <v>94500</v>
      </c>
      <c r="H188" s="25">
        <v>0</v>
      </c>
      <c r="I188" s="25">
        <v>0</v>
      </c>
      <c r="J188" s="25">
        <v>0</v>
      </c>
      <c r="K188" s="26">
        <v>94500</v>
      </c>
      <c r="L188" s="361"/>
      <c r="M188" s="361"/>
      <c r="N188" s="361"/>
      <c r="O188" s="361"/>
    </row>
    <row r="189" spans="1:15" ht="15.75" thickBot="1">
      <c r="A189" s="11"/>
      <c r="B189" s="106"/>
      <c r="C189" s="107"/>
      <c r="D189" s="108"/>
      <c r="E189" s="109"/>
      <c r="F189" s="109"/>
      <c r="G189" s="108"/>
      <c r="H189" s="108"/>
      <c r="I189" s="108"/>
      <c r="J189" s="108"/>
      <c r="K189" s="108"/>
      <c r="L189" s="109"/>
      <c r="M189" s="109"/>
    </row>
    <row r="190" spans="1:15" ht="15.75" thickBot="1">
      <c r="A190" s="11"/>
      <c r="B190" s="56" t="s">
        <v>34</v>
      </c>
      <c r="C190" s="57">
        <v>3360000</v>
      </c>
      <c r="D190" s="57">
        <v>77000</v>
      </c>
      <c r="E190" s="57">
        <v>3283000</v>
      </c>
      <c r="F190" s="57">
        <v>328300</v>
      </c>
      <c r="G190" s="58">
        <v>2954700</v>
      </c>
      <c r="H190" s="57">
        <v>0</v>
      </c>
      <c r="I190" s="57">
        <v>0</v>
      </c>
      <c r="J190" s="57">
        <v>0</v>
      </c>
      <c r="K190" s="58">
        <v>2954700</v>
      </c>
      <c r="L190" s="109"/>
      <c r="M190" s="109"/>
    </row>
    <row r="191" spans="1:15">
      <c r="A191" s="11"/>
      <c r="B191" s="106"/>
      <c r="C191" s="107"/>
      <c r="D191" s="108"/>
      <c r="E191" s="109"/>
      <c r="F191" s="109"/>
      <c r="G191" s="108"/>
      <c r="H191" s="108"/>
      <c r="I191" s="108"/>
      <c r="J191" s="108"/>
      <c r="K191" s="108"/>
      <c r="L191" s="109"/>
      <c r="M191" s="109"/>
    </row>
    <row r="192" spans="1:15">
      <c r="A192" s="11"/>
      <c r="B192" s="246" t="s">
        <v>151</v>
      </c>
      <c r="C192" s="118"/>
      <c r="D192" s="108"/>
      <c r="E192" s="109"/>
      <c r="F192" s="109"/>
      <c r="G192" s="108"/>
      <c r="H192" s="108"/>
      <c r="I192" s="108"/>
      <c r="J192" s="108"/>
      <c r="K192" s="108"/>
      <c r="L192" s="109"/>
      <c r="M192" s="109"/>
    </row>
    <row r="193" spans="1:15" ht="16.5" thickBot="1">
      <c r="A193" s="11"/>
      <c r="B193" s="119"/>
      <c r="C193" s="107"/>
      <c r="D193" s="108"/>
      <c r="E193" s="109"/>
      <c r="F193" s="109"/>
      <c r="G193" s="108"/>
      <c r="H193" s="108"/>
      <c r="I193" s="108"/>
      <c r="J193" s="108"/>
      <c r="K193" s="108"/>
      <c r="L193" s="109"/>
      <c r="M193" s="109"/>
    </row>
    <row r="194" spans="1:15" ht="15.75" thickBot="1">
      <c r="A194" s="11"/>
      <c r="B194" s="42" t="s">
        <v>152</v>
      </c>
      <c r="C194" s="59"/>
      <c r="D194" s="41"/>
      <c r="E194" s="40"/>
      <c r="F194" s="40"/>
      <c r="G194" s="41"/>
      <c r="H194" s="41"/>
      <c r="I194" s="41"/>
      <c r="J194" s="41"/>
      <c r="K194" s="41"/>
      <c r="L194" s="40"/>
      <c r="M194" s="40"/>
    </row>
    <row r="195" spans="1:15">
      <c r="A195" s="35">
        <v>93</v>
      </c>
      <c r="B195" s="91" t="s">
        <v>153</v>
      </c>
      <c r="C195" s="24">
        <v>210000</v>
      </c>
      <c r="D195" s="25">
        <v>0</v>
      </c>
      <c r="E195" s="24">
        <v>210000</v>
      </c>
      <c r="F195" s="24">
        <v>21000</v>
      </c>
      <c r="G195" s="26">
        <v>189000</v>
      </c>
      <c r="H195" s="25">
        <v>0</v>
      </c>
      <c r="I195" s="25">
        <v>0</v>
      </c>
      <c r="J195" s="25">
        <v>0</v>
      </c>
      <c r="K195" s="26">
        <v>189000</v>
      </c>
      <c r="L195" s="361"/>
      <c r="M195" s="361"/>
      <c r="N195" s="361"/>
      <c r="O195" s="361"/>
    </row>
    <row r="196" spans="1:15">
      <c r="A196" s="35">
        <v>94</v>
      </c>
      <c r="B196" s="89" t="s">
        <v>154</v>
      </c>
      <c r="C196" s="24">
        <v>210000</v>
      </c>
      <c r="D196" s="25">
        <v>3500</v>
      </c>
      <c r="E196" s="24">
        <v>206500</v>
      </c>
      <c r="F196" s="24">
        <v>20650</v>
      </c>
      <c r="G196" s="26">
        <v>185850</v>
      </c>
      <c r="H196" s="25">
        <v>0</v>
      </c>
      <c r="I196" s="25">
        <v>0</v>
      </c>
      <c r="J196" s="25">
        <v>0</v>
      </c>
      <c r="K196" s="26">
        <v>185850</v>
      </c>
      <c r="L196" s="361" t="s">
        <v>334</v>
      </c>
      <c r="M196" s="361"/>
      <c r="N196" s="361"/>
      <c r="O196" s="361"/>
    </row>
    <row r="197" spans="1:15">
      <c r="A197" s="35">
        <v>95</v>
      </c>
      <c r="B197" s="89" t="s">
        <v>156</v>
      </c>
      <c r="C197" s="24">
        <v>210000</v>
      </c>
      <c r="D197" s="25">
        <v>0</v>
      </c>
      <c r="E197" s="24">
        <v>210000</v>
      </c>
      <c r="F197" s="24">
        <v>21000</v>
      </c>
      <c r="G197" s="26">
        <v>189000</v>
      </c>
      <c r="H197" s="25">
        <v>0</v>
      </c>
      <c r="I197" s="25">
        <v>0</v>
      </c>
      <c r="J197" s="25">
        <v>0</v>
      </c>
      <c r="K197" s="26">
        <v>189000</v>
      </c>
      <c r="L197" s="361"/>
      <c r="M197" s="361"/>
      <c r="N197" s="361"/>
      <c r="O197" s="361"/>
    </row>
    <row r="198" spans="1:15">
      <c r="A198" s="35">
        <v>96</v>
      </c>
      <c r="B198" s="89" t="s">
        <v>157</v>
      </c>
      <c r="C198" s="24">
        <v>210000</v>
      </c>
      <c r="D198" s="25">
        <v>0</v>
      </c>
      <c r="E198" s="24">
        <v>210000</v>
      </c>
      <c r="F198" s="24">
        <v>21000</v>
      </c>
      <c r="G198" s="26">
        <v>189000</v>
      </c>
      <c r="H198" s="25">
        <v>0</v>
      </c>
      <c r="I198" s="25">
        <v>0</v>
      </c>
      <c r="J198" s="25">
        <v>0</v>
      </c>
      <c r="K198" s="26">
        <v>189000</v>
      </c>
      <c r="L198" s="361"/>
      <c r="M198" s="361"/>
      <c r="N198" s="361"/>
      <c r="O198" s="361"/>
    </row>
    <row r="199" spans="1:15">
      <c r="A199" s="35">
        <v>97</v>
      </c>
      <c r="B199" s="89" t="s">
        <v>158</v>
      </c>
      <c r="C199" s="24">
        <v>210000</v>
      </c>
      <c r="D199" s="25">
        <v>14000</v>
      </c>
      <c r="E199" s="24">
        <v>196000</v>
      </c>
      <c r="F199" s="24">
        <v>19600</v>
      </c>
      <c r="G199" s="26">
        <v>176400</v>
      </c>
      <c r="H199" s="25">
        <v>0</v>
      </c>
      <c r="I199" s="25">
        <v>0</v>
      </c>
      <c r="J199" s="25">
        <v>0</v>
      </c>
      <c r="K199" s="26">
        <v>176400</v>
      </c>
      <c r="L199" s="361" t="s">
        <v>335</v>
      </c>
      <c r="M199" s="361"/>
      <c r="N199" s="361"/>
      <c r="O199" s="361"/>
    </row>
    <row r="200" spans="1:15">
      <c r="A200" s="35">
        <v>98</v>
      </c>
      <c r="B200" s="89" t="s">
        <v>160</v>
      </c>
      <c r="C200" s="24">
        <v>210000</v>
      </c>
      <c r="D200" s="25">
        <v>0</v>
      </c>
      <c r="E200" s="24">
        <v>210000</v>
      </c>
      <c r="F200" s="24">
        <v>21000</v>
      </c>
      <c r="G200" s="26">
        <v>189000</v>
      </c>
      <c r="H200" s="25">
        <v>0</v>
      </c>
      <c r="I200" s="25">
        <v>0</v>
      </c>
      <c r="J200" s="25">
        <v>0</v>
      </c>
      <c r="K200" s="26">
        <v>189000</v>
      </c>
      <c r="L200" s="361"/>
      <c r="M200" s="361"/>
      <c r="N200" s="361"/>
      <c r="O200" s="361"/>
    </row>
    <row r="201" spans="1:15">
      <c r="A201" s="35">
        <v>99</v>
      </c>
      <c r="B201" s="89" t="s">
        <v>161</v>
      </c>
      <c r="C201" s="24">
        <v>210000</v>
      </c>
      <c r="D201" s="25">
        <v>0</v>
      </c>
      <c r="E201" s="24">
        <v>210000</v>
      </c>
      <c r="F201" s="24">
        <v>21000</v>
      </c>
      <c r="G201" s="26">
        <v>189000</v>
      </c>
      <c r="H201" s="25">
        <v>0</v>
      </c>
      <c r="I201" s="25">
        <v>0</v>
      </c>
      <c r="J201" s="25">
        <v>0</v>
      </c>
      <c r="K201" s="26">
        <v>189000</v>
      </c>
      <c r="L201" s="361"/>
      <c r="M201" s="361"/>
      <c r="N201" s="361"/>
      <c r="O201" s="361"/>
    </row>
    <row r="202" spans="1:15">
      <c r="A202" s="35">
        <v>100</v>
      </c>
      <c r="B202" s="89" t="s">
        <v>163</v>
      </c>
      <c r="C202" s="24">
        <v>210000</v>
      </c>
      <c r="D202" s="25">
        <v>0</v>
      </c>
      <c r="E202" s="24">
        <v>210000</v>
      </c>
      <c r="F202" s="24">
        <v>21000</v>
      </c>
      <c r="G202" s="26">
        <v>189000</v>
      </c>
      <c r="H202" s="25">
        <v>0</v>
      </c>
      <c r="I202" s="25">
        <v>0</v>
      </c>
      <c r="J202" s="25">
        <v>0</v>
      </c>
      <c r="K202" s="26">
        <v>189000</v>
      </c>
      <c r="L202" s="361"/>
      <c r="M202" s="361"/>
      <c r="N202" s="361"/>
      <c r="O202" s="361"/>
    </row>
    <row r="203" spans="1:15">
      <c r="A203" s="35">
        <v>101</v>
      </c>
      <c r="B203" s="89" t="s">
        <v>164</v>
      </c>
      <c r="C203" s="24">
        <v>210000</v>
      </c>
      <c r="D203" s="25">
        <v>0</v>
      </c>
      <c r="E203" s="24">
        <v>210000</v>
      </c>
      <c r="F203" s="24">
        <v>21000</v>
      </c>
      <c r="G203" s="26">
        <v>189000</v>
      </c>
      <c r="H203" s="25">
        <v>0</v>
      </c>
      <c r="I203" s="25">
        <v>0</v>
      </c>
      <c r="J203" s="25">
        <v>0</v>
      </c>
      <c r="K203" s="26">
        <v>189000</v>
      </c>
      <c r="L203" s="361"/>
      <c r="M203" s="361"/>
      <c r="N203" s="361"/>
      <c r="O203" s="361"/>
    </row>
    <row r="204" spans="1:15">
      <c r="A204" s="35">
        <v>102</v>
      </c>
      <c r="B204" s="89" t="s">
        <v>165</v>
      </c>
      <c r="C204" s="24">
        <v>210000</v>
      </c>
      <c r="D204" s="25">
        <v>0</v>
      </c>
      <c r="E204" s="24">
        <v>210000</v>
      </c>
      <c r="F204" s="24">
        <v>21000</v>
      </c>
      <c r="G204" s="26">
        <v>189000</v>
      </c>
      <c r="H204" s="25">
        <v>0</v>
      </c>
      <c r="I204" s="25">
        <v>0</v>
      </c>
      <c r="J204" s="25">
        <v>0</v>
      </c>
      <c r="K204" s="26">
        <v>189000</v>
      </c>
      <c r="L204" s="361"/>
      <c r="M204" s="361"/>
      <c r="N204" s="361"/>
      <c r="O204" s="361"/>
    </row>
    <row r="205" spans="1:15">
      <c r="A205" s="35">
        <v>103</v>
      </c>
      <c r="B205" s="89" t="s">
        <v>166</v>
      </c>
      <c r="C205" s="24">
        <v>210000</v>
      </c>
      <c r="D205" s="25">
        <v>0</v>
      </c>
      <c r="E205" s="24">
        <v>210000</v>
      </c>
      <c r="F205" s="24">
        <v>21000</v>
      </c>
      <c r="G205" s="26">
        <v>189000</v>
      </c>
      <c r="H205" s="25">
        <v>0</v>
      </c>
      <c r="I205" s="25">
        <v>0</v>
      </c>
      <c r="J205" s="25">
        <v>0</v>
      </c>
      <c r="K205" s="26">
        <v>189000</v>
      </c>
      <c r="L205" s="361"/>
      <c r="M205" s="361"/>
      <c r="N205" s="361"/>
      <c r="O205" s="361"/>
    </row>
    <row r="206" spans="1:15">
      <c r="A206" s="35">
        <v>104</v>
      </c>
      <c r="B206" s="89" t="s">
        <v>167</v>
      </c>
      <c r="C206" s="24">
        <v>105000</v>
      </c>
      <c r="D206" s="25">
        <v>0</v>
      </c>
      <c r="E206" s="24">
        <v>105000</v>
      </c>
      <c r="F206" s="24">
        <v>10500</v>
      </c>
      <c r="G206" s="26">
        <v>94500</v>
      </c>
      <c r="H206" s="25">
        <v>0</v>
      </c>
      <c r="I206" s="25">
        <v>0</v>
      </c>
      <c r="J206" s="25">
        <v>0</v>
      </c>
      <c r="K206" s="26">
        <v>94500</v>
      </c>
      <c r="L206" s="361"/>
      <c r="M206" s="361"/>
      <c r="N206" s="361"/>
      <c r="O206" s="361"/>
    </row>
    <row r="207" spans="1:15">
      <c r="A207" s="35">
        <v>105</v>
      </c>
      <c r="B207" s="89" t="s">
        <v>168</v>
      </c>
      <c r="C207" s="24">
        <v>210000</v>
      </c>
      <c r="D207" s="25">
        <v>0</v>
      </c>
      <c r="E207" s="24">
        <v>210000</v>
      </c>
      <c r="F207" s="24">
        <v>21000</v>
      </c>
      <c r="G207" s="26">
        <v>189000</v>
      </c>
      <c r="H207" s="25">
        <v>0</v>
      </c>
      <c r="I207" s="25">
        <v>0</v>
      </c>
      <c r="J207" s="25">
        <v>0</v>
      </c>
      <c r="K207" s="26">
        <v>189000</v>
      </c>
      <c r="L207" s="361"/>
      <c r="M207" s="361"/>
      <c r="N207" s="361"/>
      <c r="O207" s="361"/>
    </row>
    <row r="208" spans="1:15">
      <c r="A208" s="35">
        <v>106</v>
      </c>
      <c r="B208" s="89" t="s">
        <v>169</v>
      </c>
      <c r="C208" s="24">
        <v>105000</v>
      </c>
      <c r="D208" s="25">
        <v>0</v>
      </c>
      <c r="E208" s="24">
        <v>105000</v>
      </c>
      <c r="F208" s="24">
        <v>10500</v>
      </c>
      <c r="G208" s="26">
        <v>94500</v>
      </c>
      <c r="H208" s="25">
        <v>0</v>
      </c>
      <c r="I208" s="25">
        <v>0</v>
      </c>
      <c r="J208" s="25">
        <v>0</v>
      </c>
      <c r="K208" s="26">
        <v>94500</v>
      </c>
      <c r="L208" s="361"/>
      <c r="M208" s="361"/>
      <c r="N208" s="361"/>
      <c r="O208" s="361"/>
    </row>
    <row r="209" spans="1:15">
      <c r="A209" s="35">
        <v>107</v>
      </c>
      <c r="B209" s="89" t="s">
        <v>170</v>
      </c>
      <c r="C209" s="24">
        <v>210000</v>
      </c>
      <c r="D209" s="25">
        <v>14000</v>
      </c>
      <c r="E209" s="24">
        <v>196000</v>
      </c>
      <c r="F209" s="24">
        <v>19600</v>
      </c>
      <c r="G209" s="26">
        <v>176400</v>
      </c>
      <c r="H209" s="25">
        <v>0</v>
      </c>
      <c r="I209" s="25">
        <v>0</v>
      </c>
      <c r="J209" s="25">
        <v>0</v>
      </c>
      <c r="K209" s="26">
        <v>176400</v>
      </c>
      <c r="L209" s="361" t="s">
        <v>336</v>
      </c>
      <c r="M209" s="361"/>
      <c r="N209" s="361"/>
      <c r="O209" s="361"/>
    </row>
    <row r="210" spans="1:15">
      <c r="A210" s="35">
        <v>108</v>
      </c>
      <c r="B210" s="89" t="s">
        <v>172</v>
      </c>
      <c r="C210" s="24">
        <v>210000</v>
      </c>
      <c r="D210" s="25">
        <v>0</v>
      </c>
      <c r="E210" s="24">
        <v>210000</v>
      </c>
      <c r="F210" s="24">
        <v>21000</v>
      </c>
      <c r="G210" s="26">
        <v>189000</v>
      </c>
      <c r="H210" s="25">
        <v>0</v>
      </c>
      <c r="I210" s="25">
        <v>0</v>
      </c>
      <c r="J210" s="25">
        <v>0</v>
      </c>
      <c r="K210" s="26">
        <v>189000</v>
      </c>
      <c r="L210" s="361"/>
      <c r="M210" s="361"/>
      <c r="N210" s="361"/>
      <c r="O210" s="361"/>
    </row>
    <row r="211" spans="1:15">
      <c r="A211" s="35">
        <v>109</v>
      </c>
      <c r="B211" s="117" t="s">
        <v>173</v>
      </c>
      <c r="C211" s="24">
        <v>105000</v>
      </c>
      <c r="D211" s="25">
        <v>3500</v>
      </c>
      <c r="E211" s="24">
        <v>101500</v>
      </c>
      <c r="F211" s="24">
        <v>10150</v>
      </c>
      <c r="G211" s="26">
        <v>91350</v>
      </c>
      <c r="H211" s="25">
        <v>0</v>
      </c>
      <c r="I211" s="25">
        <v>0</v>
      </c>
      <c r="J211" s="25">
        <v>0</v>
      </c>
      <c r="K211" s="26">
        <v>91350</v>
      </c>
      <c r="L211" s="361" t="s">
        <v>337</v>
      </c>
      <c r="M211" s="361"/>
      <c r="N211" s="361"/>
      <c r="O211" s="361"/>
    </row>
    <row r="212" spans="1:15">
      <c r="A212" s="35">
        <v>110</v>
      </c>
      <c r="B212" s="117" t="s">
        <v>175</v>
      </c>
      <c r="C212" s="24">
        <v>105000</v>
      </c>
      <c r="D212" s="25">
        <v>0</v>
      </c>
      <c r="E212" s="24">
        <v>105000</v>
      </c>
      <c r="F212" s="24">
        <v>10500</v>
      </c>
      <c r="G212" s="26">
        <v>94500</v>
      </c>
      <c r="H212" s="25">
        <v>0</v>
      </c>
      <c r="I212" s="25">
        <v>0</v>
      </c>
      <c r="J212" s="25">
        <v>0</v>
      </c>
      <c r="K212" s="26">
        <v>94500</v>
      </c>
      <c r="L212" s="361" t="s">
        <v>338</v>
      </c>
      <c r="M212" s="361"/>
      <c r="N212" s="361"/>
      <c r="O212" s="361"/>
    </row>
    <row r="213" spans="1:15">
      <c r="A213" s="11"/>
      <c r="B213" s="106"/>
      <c r="C213" s="107"/>
      <c r="D213" s="108"/>
      <c r="E213" s="109"/>
      <c r="F213" s="109"/>
      <c r="G213" s="108"/>
      <c r="H213" s="108"/>
      <c r="I213" s="108"/>
      <c r="J213" s="108"/>
      <c r="K213" s="108"/>
      <c r="L213" s="109"/>
      <c r="M213" s="109"/>
    </row>
    <row r="214" spans="1:15">
      <c r="A214" s="11"/>
      <c r="B214" s="246" t="s">
        <v>179</v>
      </c>
      <c r="C214" s="118"/>
      <c r="D214" s="108"/>
      <c r="E214" s="109"/>
      <c r="F214" s="109"/>
      <c r="G214" s="108"/>
      <c r="H214" s="108"/>
      <c r="I214" s="108"/>
      <c r="J214" s="108"/>
      <c r="K214" s="108"/>
      <c r="L214" s="109"/>
      <c r="M214" s="109"/>
    </row>
    <row r="215" spans="1:15" ht="15.75" thickBot="1">
      <c r="A215" s="11"/>
      <c r="B215" s="106"/>
      <c r="C215" s="107"/>
      <c r="D215" s="108"/>
      <c r="E215" s="109"/>
      <c r="F215" s="109"/>
      <c r="G215" s="108"/>
      <c r="H215" s="108"/>
      <c r="I215" s="108"/>
      <c r="J215" s="108"/>
      <c r="K215" s="108"/>
      <c r="L215" s="109"/>
      <c r="M215" s="109"/>
    </row>
    <row r="216" spans="1:15" ht="15.75" thickBot="1">
      <c r="A216" s="11"/>
      <c r="B216" s="19" t="s">
        <v>180</v>
      </c>
      <c r="C216" s="82"/>
      <c r="D216" s="32"/>
      <c r="E216" s="34"/>
      <c r="F216" s="34"/>
      <c r="G216" s="32"/>
      <c r="H216" s="32"/>
      <c r="I216" s="32"/>
      <c r="J216" s="32"/>
      <c r="K216" s="32"/>
      <c r="L216" s="34"/>
      <c r="M216" s="34"/>
    </row>
    <row r="217" spans="1:15">
      <c r="A217" s="50">
        <v>111</v>
      </c>
      <c r="B217" s="85" t="s">
        <v>181</v>
      </c>
      <c r="C217" s="24">
        <v>340000</v>
      </c>
      <c r="D217" s="25">
        <v>0</v>
      </c>
      <c r="E217" s="24">
        <v>340000</v>
      </c>
      <c r="F217" s="24">
        <v>34000</v>
      </c>
      <c r="G217" s="26">
        <v>306000</v>
      </c>
      <c r="H217" s="25">
        <v>0</v>
      </c>
      <c r="I217" s="25">
        <v>0</v>
      </c>
      <c r="J217" s="25">
        <v>0</v>
      </c>
      <c r="K217" s="26">
        <v>306000</v>
      </c>
      <c r="L217" s="361"/>
      <c r="M217" s="361"/>
      <c r="N217" s="361"/>
      <c r="O217" s="361"/>
    </row>
    <row r="218" spans="1:15">
      <c r="A218" s="50">
        <v>112</v>
      </c>
      <c r="B218" s="90" t="s">
        <v>339</v>
      </c>
      <c r="C218" s="24">
        <v>210000</v>
      </c>
      <c r="D218" s="25">
        <v>98000</v>
      </c>
      <c r="E218" s="24">
        <v>112000</v>
      </c>
      <c r="F218" s="24">
        <v>11200</v>
      </c>
      <c r="G218" s="26">
        <v>100800</v>
      </c>
      <c r="H218" s="25">
        <v>0</v>
      </c>
      <c r="I218" s="25">
        <v>0</v>
      </c>
      <c r="J218" s="25">
        <v>0</v>
      </c>
      <c r="K218" s="26">
        <v>100800</v>
      </c>
      <c r="L218" s="361" t="s">
        <v>330</v>
      </c>
      <c r="M218" s="361"/>
      <c r="N218" s="361"/>
      <c r="O218" s="361"/>
    </row>
    <row r="219" spans="1:15">
      <c r="A219" s="50">
        <v>113</v>
      </c>
      <c r="B219" s="90" t="s">
        <v>183</v>
      </c>
      <c r="C219" s="24">
        <v>210000</v>
      </c>
      <c r="D219" s="25">
        <v>0</v>
      </c>
      <c r="E219" s="24">
        <v>210000</v>
      </c>
      <c r="F219" s="24">
        <v>21000</v>
      </c>
      <c r="G219" s="26">
        <v>189000</v>
      </c>
      <c r="H219" s="25">
        <v>0</v>
      </c>
      <c r="I219" s="25">
        <v>0</v>
      </c>
      <c r="J219" s="25">
        <v>0</v>
      </c>
      <c r="K219" s="26">
        <v>189000</v>
      </c>
      <c r="L219" s="361"/>
      <c r="M219" s="361"/>
      <c r="N219" s="361"/>
      <c r="O219" s="361"/>
    </row>
    <row r="220" spans="1:15">
      <c r="A220" s="11"/>
      <c r="B220" s="106"/>
      <c r="C220" s="107"/>
      <c r="D220" s="108"/>
      <c r="E220" s="109"/>
      <c r="F220" s="109"/>
      <c r="G220" s="108"/>
      <c r="H220" s="108"/>
      <c r="I220" s="108"/>
      <c r="J220" s="108"/>
      <c r="K220" s="108"/>
      <c r="L220" s="109"/>
      <c r="M220" s="109"/>
    </row>
    <row r="221" spans="1:15">
      <c r="A221" s="11"/>
      <c r="B221" s="246" t="s">
        <v>184</v>
      </c>
      <c r="C221" s="118"/>
      <c r="D221" s="108"/>
      <c r="E221" s="109"/>
      <c r="F221" s="109"/>
      <c r="G221" s="108"/>
      <c r="H221" s="108"/>
      <c r="I221" s="108"/>
      <c r="J221" s="108"/>
      <c r="K221" s="108"/>
      <c r="L221" s="109"/>
      <c r="M221" s="109"/>
    </row>
    <row r="222" spans="1:15" ht="15.75" thickBot="1">
      <c r="A222" s="11"/>
      <c r="B222" s="106"/>
      <c r="C222" s="107"/>
      <c r="D222" s="108"/>
      <c r="E222" s="109"/>
      <c r="F222" s="109"/>
      <c r="G222" s="108"/>
      <c r="H222" s="108"/>
      <c r="I222" s="108"/>
      <c r="J222" s="108"/>
      <c r="K222" s="108"/>
      <c r="L222" s="109"/>
      <c r="M222" s="109"/>
    </row>
    <row r="223" spans="1:15" ht="15.75" thickBot="1">
      <c r="A223" s="11"/>
      <c r="B223" s="19" t="s">
        <v>185</v>
      </c>
      <c r="C223" s="59"/>
      <c r="D223" s="41"/>
      <c r="E223" s="40"/>
      <c r="F223" s="40"/>
      <c r="G223" s="41"/>
      <c r="H223" s="41"/>
      <c r="I223" s="41"/>
      <c r="J223" s="41"/>
      <c r="K223" s="41"/>
      <c r="L223" s="40"/>
      <c r="M223" s="40"/>
    </row>
    <row r="224" spans="1:15">
      <c r="A224" s="35">
        <v>114</v>
      </c>
      <c r="B224" s="85" t="s">
        <v>186</v>
      </c>
      <c r="C224" s="24">
        <v>260000</v>
      </c>
      <c r="D224" s="25">
        <v>0</v>
      </c>
      <c r="E224" s="24">
        <v>260000</v>
      </c>
      <c r="F224" s="24">
        <v>26000</v>
      </c>
      <c r="G224" s="26">
        <v>234000</v>
      </c>
      <c r="H224" s="25">
        <v>0</v>
      </c>
      <c r="I224" s="25">
        <v>0</v>
      </c>
      <c r="J224" s="25">
        <v>0</v>
      </c>
      <c r="K224" s="26">
        <v>234000</v>
      </c>
      <c r="L224" s="361"/>
      <c r="M224" s="361"/>
      <c r="N224" s="361"/>
      <c r="O224" s="361"/>
    </row>
    <row r="225" spans="1:15">
      <c r="A225" s="35">
        <v>115</v>
      </c>
      <c r="B225" s="90" t="s">
        <v>188</v>
      </c>
      <c r="C225" s="24">
        <v>260000</v>
      </c>
      <c r="D225" s="25">
        <v>0</v>
      </c>
      <c r="E225" s="24">
        <v>260000</v>
      </c>
      <c r="F225" s="24">
        <v>26000</v>
      </c>
      <c r="G225" s="26">
        <v>234000</v>
      </c>
      <c r="H225" s="25">
        <v>0</v>
      </c>
      <c r="I225" s="25">
        <v>0</v>
      </c>
      <c r="J225" s="25">
        <v>0</v>
      </c>
      <c r="K225" s="26">
        <v>234000</v>
      </c>
      <c r="L225" s="361"/>
      <c r="M225" s="361"/>
      <c r="N225" s="361"/>
      <c r="O225" s="361"/>
    </row>
    <row r="226" spans="1:15">
      <c r="A226" s="35">
        <v>116</v>
      </c>
      <c r="B226" s="89" t="s">
        <v>189</v>
      </c>
      <c r="C226" s="24">
        <v>260000</v>
      </c>
      <c r="D226" s="25">
        <v>0</v>
      </c>
      <c r="E226" s="24">
        <v>260000</v>
      </c>
      <c r="F226" s="24">
        <v>26000</v>
      </c>
      <c r="G226" s="26">
        <v>234000</v>
      </c>
      <c r="H226" s="25">
        <v>0</v>
      </c>
      <c r="I226" s="25">
        <v>0</v>
      </c>
      <c r="J226" s="25">
        <v>0</v>
      </c>
      <c r="K226" s="26">
        <v>234000</v>
      </c>
      <c r="L226" s="361"/>
      <c r="M226" s="361"/>
      <c r="N226" s="361"/>
      <c r="O226" s="361"/>
    </row>
    <row r="227" spans="1:15" ht="15.75" thickBot="1">
      <c r="A227" s="11"/>
      <c r="B227" s="106"/>
      <c r="C227" s="107"/>
      <c r="D227" s="108"/>
      <c r="E227" s="109"/>
      <c r="F227" s="109"/>
      <c r="G227" s="108"/>
      <c r="H227" s="108"/>
      <c r="I227" s="108"/>
      <c r="J227" s="108"/>
      <c r="K227" s="108"/>
      <c r="L227" s="109"/>
      <c r="M227" s="109"/>
    </row>
    <row r="228" spans="1:15" ht="15.75" thickBot="1">
      <c r="A228" s="11"/>
      <c r="B228" s="56" t="s">
        <v>34</v>
      </c>
      <c r="C228" s="57">
        <v>4900000</v>
      </c>
      <c r="D228" s="57">
        <v>133000</v>
      </c>
      <c r="E228" s="57">
        <v>4767000</v>
      </c>
      <c r="F228" s="57">
        <v>476700</v>
      </c>
      <c r="G228" s="58">
        <v>4290300</v>
      </c>
      <c r="H228" s="57">
        <v>0</v>
      </c>
      <c r="I228" s="57">
        <v>0</v>
      </c>
      <c r="J228" s="57">
        <v>0</v>
      </c>
      <c r="K228" s="58">
        <v>4290300</v>
      </c>
      <c r="L228" s="109"/>
      <c r="M228" s="109"/>
    </row>
    <row r="229" spans="1:15">
      <c r="A229" s="11"/>
      <c r="B229" s="106"/>
      <c r="C229" s="107"/>
      <c r="D229" s="107"/>
      <c r="E229" s="109"/>
      <c r="F229" s="109"/>
      <c r="G229" s="108"/>
      <c r="H229" s="108"/>
      <c r="I229" s="108"/>
      <c r="J229" s="108"/>
      <c r="K229" s="108"/>
      <c r="L229" s="109"/>
      <c r="M229" s="109"/>
    </row>
    <row r="230" spans="1:15">
      <c r="A230" s="11"/>
      <c r="B230" s="246" t="s">
        <v>190</v>
      </c>
      <c r="C230" s="118"/>
      <c r="D230" s="118"/>
      <c r="E230" s="109"/>
      <c r="F230" s="109"/>
      <c r="G230" s="108"/>
      <c r="H230" s="108"/>
      <c r="I230" s="108"/>
      <c r="J230" s="108"/>
      <c r="K230" s="108"/>
      <c r="L230" s="109"/>
      <c r="M230" s="109"/>
    </row>
    <row r="231" spans="1:15" ht="15.75" thickBot="1">
      <c r="A231" s="11"/>
      <c r="B231" s="106"/>
      <c r="C231" s="107"/>
      <c r="D231" s="107"/>
      <c r="E231" s="109"/>
      <c r="F231" s="109"/>
      <c r="G231" s="108"/>
      <c r="H231" s="108"/>
      <c r="I231" s="108"/>
      <c r="J231" s="108"/>
      <c r="K231" s="108"/>
      <c r="L231" s="109"/>
      <c r="M231" s="109"/>
    </row>
    <row r="232" spans="1:15" ht="15.75" thickBot="1">
      <c r="A232" s="80"/>
      <c r="B232" s="19" t="s">
        <v>191</v>
      </c>
      <c r="C232" s="39"/>
      <c r="D232" s="39"/>
      <c r="E232" s="40"/>
      <c r="F232" s="40"/>
      <c r="G232" s="41"/>
      <c r="H232" s="41"/>
      <c r="I232" s="41"/>
      <c r="J232" s="41"/>
      <c r="K232" s="41"/>
      <c r="L232" s="40"/>
      <c r="M232" s="40"/>
    </row>
    <row r="233" spans="1:15">
      <c r="A233" s="79">
        <v>117</v>
      </c>
      <c r="B233" s="91" t="s">
        <v>192</v>
      </c>
      <c r="C233" s="24">
        <v>210000</v>
      </c>
      <c r="D233" s="25">
        <v>0</v>
      </c>
      <c r="E233" s="24">
        <v>210000</v>
      </c>
      <c r="F233" s="24">
        <v>21000</v>
      </c>
      <c r="G233" s="26">
        <v>189000</v>
      </c>
      <c r="H233" s="25">
        <v>0</v>
      </c>
      <c r="I233" s="25">
        <v>0</v>
      </c>
      <c r="J233" s="25">
        <v>0</v>
      </c>
      <c r="K233" s="26">
        <v>189000</v>
      </c>
      <c r="L233" s="361"/>
      <c r="M233" s="361"/>
      <c r="N233" s="361"/>
      <c r="O233" s="361"/>
    </row>
    <row r="234" spans="1:15">
      <c r="A234" s="79">
        <v>118</v>
      </c>
      <c r="B234" s="89" t="s">
        <v>193</v>
      </c>
      <c r="C234" s="24">
        <v>210000</v>
      </c>
      <c r="D234" s="25">
        <v>0</v>
      </c>
      <c r="E234" s="24">
        <v>210000</v>
      </c>
      <c r="F234" s="24">
        <v>21000</v>
      </c>
      <c r="G234" s="26">
        <v>189000</v>
      </c>
      <c r="H234" s="25">
        <v>0</v>
      </c>
      <c r="I234" s="25">
        <v>0</v>
      </c>
      <c r="J234" s="25">
        <v>0</v>
      </c>
      <c r="K234" s="26">
        <v>189000</v>
      </c>
      <c r="L234" s="361"/>
      <c r="M234" s="361"/>
      <c r="N234" s="361"/>
      <c r="O234" s="361"/>
    </row>
    <row r="235" spans="1:15">
      <c r="A235" s="79">
        <v>119</v>
      </c>
      <c r="B235" s="89" t="s">
        <v>194</v>
      </c>
      <c r="C235" s="24">
        <v>200000</v>
      </c>
      <c r="D235" s="24">
        <v>0</v>
      </c>
      <c r="E235" s="24">
        <v>200000</v>
      </c>
      <c r="F235" s="24">
        <v>20000</v>
      </c>
      <c r="G235" s="26">
        <v>180000</v>
      </c>
      <c r="H235" s="25">
        <v>0</v>
      </c>
      <c r="I235" s="25">
        <v>0</v>
      </c>
      <c r="J235" s="25">
        <v>0</v>
      </c>
      <c r="K235" s="26">
        <v>180000</v>
      </c>
      <c r="L235" s="369"/>
      <c r="M235" s="369"/>
      <c r="N235" s="369"/>
      <c r="O235" s="369"/>
    </row>
    <row r="236" spans="1:15">
      <c r="A236" s="79">
        <v>120</v>
      </c>
      <c r="B236" s="89" t="s">
        <v>196</v>
      </c>
      <c r="C236" s="24">
        <v>210000</v>
      </c>
      <c r="D236" s="25">
        <v>0</v>
      </c>
      <c r="E236" s="24">
        <v>210000</v>
      </c>
      <c r="F236" s="24">
        <v>21000</v>
      </c>
      <c r="G236" s="26">
        <v>189000</v>
      </c>
      <c r="H236" s="25">
        <v>0</v>
      </c>
      <c r="I236" s="25">
        <v>0</v>
      </c>
      <c r="J236" s="25">
        <v>0</v>
      </c>
      <c r="K236" s="26">
        <v>189000</v>
      </c>
      <c r="L236" s="361"/>
      <c r="M236" s="361"/>
      <c r="N236" s="361"/>
      <c r="O236" s="361"/>
    </row>
    <row r="237" spans="1:15" ht="15.75" thickBot="1">
      <c r="A237" s="11"/>
      <c r="B237" s="106"/>
      <c r="C237" s="107"/>
      <c r="D237" s="108"/>
      <c r="E237" s="109"/>
      <c r="F237" s="109"/>
      <c r="G237" s="108"/>
      <c r="H237" s="108"/>
      <c r="I237" s="108"/>
      <c r="J237" s="108"/>
      <c r="K237" s="108"/>
      <c r="L237" s="109"/>
      <c r="M237" s="109"/>
    </row>
    <row r="238" spans="1:15" ht="15.75" thickBot="1">
      <c r="B238" s="19" t="s">
        <v>197</v>
      </c>
      <c r="C238" s="82"/>
      <c r="D238" s="41"/>
      <c r="E238" s="40"/>
      <c r="F238" s="40"/>
      <c r="G238" s="41"/>
      <c r="H238" s="41"/>
      <c r="I238" s="41"/>
      <c r="J238" s="41"/>
      <c r="K238" s="41"/>
      <c r="L238" s="40"/>
      <c r="M238" s="40"/>
    </row>
    <row r="239" spans="1:15">
      <c r="A239" s="35">
        <v>121</v>
      </c>
      <c r="B239" s="91" t="s">
        <v>198</v>
      </c>
      <c r="C239" s="24">
        <v>230000</v>
      </c>
      <c r="D239" s="25">
        <v>0</v>
      </c>
      <c r="E239" s="24">
        <v>230000</v>
      </c>
      <c r="F239" s="24">
        <v>23000</v>
      </c>
      <c r="G239" s="26">
        <v>207000</v>
      </c>
      <c r="H239" s="25">
        <v>0</v>
      </c>
      <c r="I239" s="25">
        <v>0</v>
      </c>
      <c r="J239" s="25">
        <v>0</v>
      </c>
      <c r="K239" s="26">
        <v>207000</v>
      </c>
      <c r="L239" s="361"/>
      <c r="M239" s="361"/>
      <c r="N239" s="361"/>
      <c r="O239" s="361"/>
    </row>
    <row r="240" spans="1:15">
      <c r="A240" s="35">
        <v>122</v>
      </c>
      <c r="B240" s="89" t="s">
        <v>199</v>
      </c>
      <c r="C240" s="24">
        <v>230000</v>
      </c>
      <c r="D240" s="25">
        <v>0</v>
      </c>
      <c r="E240" s="24">
        <v>230000</v>
      </c>
      <c r="F240" s="24">
        <v>23000</v>
      </c>
      <c r="G240" s="26">
        <v>207000</v>
      </c>
      <c r="H240" s="25">
        <v>0</v>
      </c>
      <c r="I240" s="25">
        <v>0</v>
      </c>
      <c r="J240" s="25">
        <v>0</v>
      </c>
      <c r="K240" s="26">
        <v>207000</v>
      </c>
      <c r="L240" s="361"/>
      <c r="M240" s="361"/>
      <c r="N240" s="361"/>
      <c r="O240" s="361"/>
    </row>
    <row r="241" spans="1:15">
      <c r="A241" s="120">
        <v>123</v>
      </c>
      <c r="B241" s="121" t="s">
        <v>200</v>
      </c>
      <c r="C241" s="122">
        <v>230000</v>
      </c>
      <c r="D241" s="25">
        <v>0</v>
      </c>
      <c r="E241" s="24">
        <v>230000</v>
      </c>
      <c r="F241" s="24">
        <v>23000</v>
      </c>
      <c r="G241" s="26">
        <v>207000</v>
      </c>
      <c r="H241" s="25">
        <v>0</v>
      </c>
      <c r="I241" s="25">
        <v>0</v>
      </c>
      <c r="J241" s="25">
        <v>0</v>
      </c>
      <c r="K241" s="26">
        <v>207000</v>
      </c>
      <c r="L241" s="361"/>
      <c r="M241" s="361"/>
      <c r="N241" s="361"/>
      <c r="O241" s="361"/>
    </row>
    <row r="242" spans="1:15">
      <c r="A242" s="35">
        <v>124</v>
      </c>
      <c r="B242" s="89" t="s">
        <v>201</v>
      </c>
      <c r="C242" s="24">
        <v>230000</v>
      </c>
      <c r="D242" s="25">
        <v>0</v>
      </c>
      <c r="E242" s="24">
        <v>230000</v>
      </c>
      <c r="F242" s="24">
        <v>23000</v>
      </c>
      <c r="G242" s="26">
        <v>207000</v>
      </c>
      <c r="H242" s="25">
        <v>0</v>
      </c>
      <c r="I242" s="25">
        <v>0</v>
      </c>
      <c r="J242" s="25">
        <v>0</v>
      </c>
      <c r="K242" s="26">
        <v>207000</v>
      </c>
      <c r="L242" s="361"/>
      <c r="M242" s="361"/>
      <c r="N242" s="361"/>
      <c r="O242" s="361"/>
    </row>
    <row r="243" spans="1:15" ht="15.75" thickBot="1">
      <c r="A243" s="11"/>
      <c r="B243" s="83"/>
      <c r="C243" s="59"/>
      <c r="D243" s="41"/>
      <c r="E243" s="40"/>
      <c r="F243" s="40"/>
      <c r="G243" s="41"/>
      <c r="H243" s="41"/>
      <c r="I243" s="41"/>
      <c r="J243" s="41"/>
      <c r="K243" s="41"/>
      <c r="L243" s="40"/>
      <c r="M243" s="40"/>
    </row>
    <row r="244" spans="1:15" ht="15.75" thickBot="1">
      <c r="A244" s="11"/>
      <c r="B244" s="19" t="s">
        <v>202</v>
      </c>
      <c r="C244" s="82"/>
      <c r="D244" s="32"/>
      <c r="E244" s="34"/>
      <c r="F244" s="34"/>
      <c r="G244" s="32"/>
      <c r="H244" s="32"/>
      <c r="I244" s="32"/>
      <c r="J244" s="32"/>
      <c r="K244" s="32"/>
      <c r="L244" s="34"/>
      <c r="M244" s="34"/>
    </row>
    <row r="245" spans="1:15">
      <c r="A245" s="50">
        <v>125</v>
      </c>
      <c r="B245" s="91" t="s">
        <v>203</v>
      </c>
      <c r="C245" s="24">
        <v>230000</v>
      </c>
      <c r="D245" s="25">
        <v>0</v>
      </c>
      <c r="E245" s="24">
        <v>230000</v>
      </c>
      <c r="F245" s="24">
        <v>23000</v>
      </c>
      <c r="G245" s="26">
        <v>207000</v>
      </c>
      <c r="H245" s="25">
        <v>0</v>
      </c>
      <c r="I245" s="25">
        <v>0</v>
      </c>
      <c r="J245" s="25">
        <v>0</v>
      </c>
      <c r="K245" s="26">
        <v>207000</v>
      </c>
      <c r="L245" s="361"/>
      <c r="M245" s="361"/>
      <c r="N245" s="361"/>
      <c r="O245" s="361"/>
    </row>
    <row r="246" spans="1:15">
      <c r="A246" s="50">
        <v>126</v>
      </c>
      <c r="B246" s="89" t="s">
        <v>204</v>
      </c>
      <c r="C246" s="63">
        <v>230000</v>
      </c>
      <c r="D246" s="25">
        <v>0</v>
      </c>
      <c r="E246" s="24">
        <v>230000</v>
      </c>
      <c r="F246" s="24">
        <v>23000</v>
      </c>
      <c r="G246" s="26">
        <v>207000</v>
      </c>
      <c r="H246" s="25">
        <v>0</v>
      </c>
      <c r="I246" s="25">
        <v>0</v>
      </c>
      <c r="J246" s="25">
        <v>0</v>
      </c>
      <c r="K246" s="26">
        <v>207000</v>
      </c>
      <c r="L246" s="361"/>
      <c r="M246" s="361"/>
      <c r="N246" s="361"/>
      <c r="O246" s="361"/>
    </row>
    <row r="247" spans="1:15">
      <c r="A247" s="50">
        <v>127</v>
      </c>
      <c r="B247" s="89" t="s">
        <v>205</v>
      </c>
      <c r="C247" s="24">
        <v>230000</v>
      </c>
      <c r="D247" s="25">
        <v>0</v>
      </c>
      <c r="E247" s="24">
        <v>230000</v>
      </c>
      <c r="F247" s="24">
        <v>23000</v>
      </c>
      <c r="G247" s="26">
        <v>207000</v>
      </c>
      <c r="H247" s="25">
        <v>0</v>
      </c>
      <c r="I247" s="25">
        <v>0</v>
      </c>
      <c r="J247" s="25">
        <v>0</v>
      </c>
      <c r="K247" s="26">
        <v>207000</v>
      </c>
      <c r="L247" s="361"/>
      <c r="M247" s="361"/>
      <c r="N247" s="361"/>
      <c r="O247" s="361"/>
    </row>
    <row r="248" spans="1:15">
      <c r="A248" s="50">
        <v>128</v>
      </c>
      <c r="B248" s="89" t="s">
        <v>206</v>
      </c>
      <c r="C248" s="24">
        <v>230000</v>
      </c>
      <c r="D248" s="25">
        <v>0</v>
      </c>
      <c r="E248" s="24">
        <v>230000</v>
      </c>
      <c r="F248" s="24">
        <v>23000</v>
      </c>
      <c r="G248" s="26">
        <v>207000</v>
      </c>
      <c r="H248" s="25">
        <v>0</v>
      </c>
      <c r="I248" s="25">
        <v>0</v>
      </c>
      <c r="J248" s="25">
        <v>0</v>
      </c>
      <c r="K248" s="26">
        <v>207000</v>
      </c>
      <c r="L248" s="361" t="s">
        <v>21</v>
      </c>
      <c r="M248" s="361"/>
      <c r="N248" s="361"/>
      <c r="O248" s="361"/>
    </row>
    <row r="249" spans="1:15" ht="15.75" thickBot="1">
      <c r="A249" s="11"/>
      <c r="B249" s="106"/>
      <c r="C249" s="107"/>
      <c r="D249" s="108"/>
      <c r="E249" s="109"/>
      <c r="F249" s="109"/>
      <c r="G249" s="108"/>
      <c r="H249" s="108"/>
      <c r="I249" s="108"/>
      <c r="J249" s="108"/>
      <c r="K249" s="108"/>
      <c r="L249" s="109"/>
      <c r="M249" s="109"/>
    </row>
    <row r="250" spans="1:15" ht="15.75" thickBot="1">
      <c r="B250" s="19" t="s">
        <v>207</v>
      </c>
      <c r="C250" s="82"/>
      <c r="D250" s="32"/>
      <c r="E250" s="34"/>
      <c r="F250" s="34"/>
      <c r="G250" s="32"/>
      <c r="H250" s="32"/>
      <c r="I250" s="32"/>
      <c r="J250" s="32"/>
      <c r="K250" s="32"/>
      <c r="L250" s="34"/>
      <c r="M250" s="34"/>
    </row>
    <row r="251" spans="1:15">
      <c r="A251" s="35">
        <v>129</v>
      </c>
      <c r="B251" s="91" t="s">
        <v>208</v>
      </c>
      <c r="C251" s="24">
        <v>220000</v>
      </c>
      <c r="D251" s="25">
        <v>0</v>
      </c>
      <c r="E251" s="24">
        <v>220000</v>
      </c>
      <c r="F251" s="24">
        <v>22000</v>
      </c>
      <c r="G251" s="26">
        <v>198000</v>
      </c>
      <c r="H251" s="25">
        <v>0</v>
      </c>
      <c r="I251" s="25">
        <v>0</v>
      </c>
      <c r="J251" s="25">
        <v>0</v>
      </c>
      <c r="K251" s="26">
        <v>198000</v>
      </c>
      <c r="L251" s="361"/>
      <c r="M251" s="361"/>
      <c r="N251" s="361"/>
      <c r="O251" s="361"/>
    </row>
    <row r="252" spans="1:15">
      <c r="A252" s="35">
        <v>130</v>
      </c>
      <c r="B252" s="89" t="s">
        <v>209</v>
      </c>
      <c r="C252" s="24">
        <v>220000</v>
      </c>
      <c r="D252" s="25">
        <v>0</v>
      </c>
      <c r="E252" s="24">
        <v>220000</v>
      </c>
      <c r="F252" s="24">
        <v>22000</v>
      </c>
      <c r="G252" s="26">
        <v>198000</v>
      </c>
      <c r="H252" s="25">
        <v>0</v>
      </c>
      <c r="I252" s="25">
        <v>0</v>
      </c>
      <c r="J252" s="25">
        <v>0</v>
      </c>
      <c r="K252" s="26">
        <v>198000</v>
      </c>
      <c r="L252" s="361"/>
      <c r="M252" s="361"/>
      <c r="N252" s="361"/>
      <c r="O252" s="361"/>
    </row>
    <row r="253" spans="1:15">
      <c r="A253" s="35">
        <v>131</v>
      </c>
      <c r="B253" s="89" t="s">
        <v>210</v>
      </c>
      <c r="C253" s="24">
        <v>220000</v>
      </c>
      <c r="D253" s="25">
        <v>0</v>
      </c>
      <c r="E253" s="24">
        <v>220000</v>
      </c>
      <c r="F253" s="24">
        <v>22000</v>
      </c>
      <c r="G253" s="26">
        <v>198000</v>
      </c>
      <c r="H253" s="25">
        <v>0</v>
      </c>
      <c r="I253" s="25">
        <v>0</v>
      </c>
      <c r="J253" s="25">
        <v>0</v>
      </c>
      <c r="K253" s="26">
        <v>198000</v>
      </c>
      <c r="L253" s="361"/>
      <c r="M253" s="361"/>
      <c r="N253" s="361"/>
      <c r="O253" s="361"/>
    </row>
    <row r="254" spans="1:15">
      <c r="A254" s="35">
        <v>132</v>
      </c>
      <c r="B254" s="89" t="s">
        <v>211</v>
      </c>
      <c r="C254" s="24">
        <v>220000</v>
      </c>
      <c r="D254" s="25">
        <v>0</v>
      </c>
      <c r="E254" s="24">
        <v>220000</v>
      </c>
      <c r="F254" s="24">
        <v>22000</v>
      </c>
      <c r="G254" s="26">
        <v>198000</v>
      </c>
      <c r="H254" s="25">
        <v>0</v>
      </c>
      <c r="I254" s="25">
        <v>0</v>
      </c>
      <c r="J254" s="25">
        <v>0</v>
      </c>
      <c r="K254" s="26">
        <v>198000</v>
      </c>
      <c r="L254" s="361"/>
      <c r="M254" s="361"/>
      <c r="N254" s="361"/>
      <c r="O254" s="361"/>
    </row>
    <row r="255" spans="1:15" ht="15.75" thickBot="1">
      <c r="A255" s="11"/>
      <c r="B255" s="83"/>
      <c r="C255" s="59"/>
      <c r="D255" s="70"/>
      <c r="E255" s="69"/>
      <c r="F255" s="69"/>
      <c r="G255" s="70"/>
      <c r="H255" s="70"/>
      <c r="I255" s="70"/>
      <c r="J255" s="70"/>
      <c r="K255" s="70"/>
      <c r="L255" s="40"/>
      <c r="M255" s="40"/>
      <c r="N255" s="40"/>
      <c r="O255" s="40"/>
    </row>
    <row r="256" spans="1:15" ht="15.75" thickBot="1">
      <c r="A256" s="11"/>
      <c r="B256" s="56" t="s">
        <v>34</v>
      </c>
      <c r="C256" s="57">
        <v>3550000</v>
      </c>
      <c r="D256" s="57">
        <v>0</v>
      </c>
      <c r="E256" s="57">
        <v>3550000</v>
      </c>
      <c r="F256" s="57">
        <v>355000</v>
      </c>
      <c r="G256" s="58">
        <v>3195000</v>
      </c>
      <c r="H256" s="57">
        <v>0</v>
      </c>
      <c r="I256" s="57">
        <v>0</v>
      </c>
      <c r="J256" s="57">
        <v>0</v>
      </c>
      <c r="K256" s="58">
        <v>3195000</v>
      </c>
      <c r="L256" s="40"/>
      <c r="M256" s="40"/>
      <c r="N256" s="40"/>
      <c r="O256" s="40"/>
    </row>
    <row r="257" spans="1:15" ht="15.75" thickBot="1">
      <c r="A257" s="11"/>
      <c r="B257" s="83"/>
      <c r="C257" s="59"/>
      <c r="D257" s="41"/>
      <c r="E257" s="40"/>
      <c r="F257" s="40"/>
      <c r="G257" s="41"/>
      <c r="H257" s="41"/>
      <c r="I257" s="41"/>
      <c r="J257" s="41"/>
      <c r="K257" s="41"/>
      <c r="L257" s="40"/>
      <c r="M257" s="40"/>
      <c r="N257" s="51"/>
      <c r="O257" s="51"/>
    </row>
    <row r="258" spans="1:15" ht="15.75" thickBot="1">
      <c r="A258" s="11"/>
      <c r="B258" s="19" t="s">
        <v>212</v>
      </c>
      <c r="C258" s="59"/>
      <c r="D258" s="41"/>
      <c r="E258" s="40"/>
      <c r="F258" s="40"/>
      <c r="G258" s="41"/>
      <c r="H258" s="41"/>
      <c r="I258" s="41"/>
      <c r="J258" s="41"/>
      <c r="K258" s="41"/>
      <c r="L258" s="40"/>
      <c r="M258" s="40"/>
    </row>
    <row r="259" spans="1:15">
      <c r="A259" s="35"/>
      <c r="B259" s="91" t="s">
        <v>215</v>
      </c>
      <c r="C259" s="24">
        <v>220000</v>
      </c>
      <c r="D259" s="25">
        <v>0</v>
      </c>
      <c r="E259" s="24">
        <v>220000</v>
      </c>
      <c r="F259" s="24">
        <v>22000</v>
      </c>
      <c r="G259" s="26">
        <v>198000</v>
      </c>
      <c r="H259" s="25">
        <v>0</v>
      </c>
      <c r="I259" s="25">
        <v>0</v>
      </c>
      <c r="J259" s="25">
        <v>0</v>
      </c>
      <c r="K259" s="26">
        <v>198000</v>
      </c>
      <c r="L259" s="361"/>
      <c r="M259" s="361"/>
      <c r="N259" s="361"/>
      <c r="O259" s="361"/>
    </row>
    <row r="260" spans="1:15" ht="15.75" thickBot="1">
      <c r="A260" s="11"/>
      <c r="B260" s="83"/>
      <c r="C260" s="40"/>
      <c r="D260" s="41"/>
      <c r="E260" s="40"/>
      <c r="F260" s="40"/>
      <c r="G260" s="41"/>
      <c r="H260" s="41"/>
      <c r="I260" s="41"/>
      <c r="J260" s="41"/>
      <c r="K260" s="41"/>
      <c r="L260" s="40"/>
      <c r="M260" s="40"/>
      <c r="N260" s="51"/>
      <c r="O260" s="51"/>
    </row>
    <row r="261" spans="1:15" ht="15.75" thickBot="1">
      <c r="A261" s="11"/>
      <c r="B261" s="19" t="s">
        <v>217</v>
      </c>
      <c r="C261" s="40"/>
      <c r="D261" s="41"/>
      <c r="E261" s="40"/>
      <c r="F261" s="40"/>
      <c r="G261" s="41"/>
      <c r="H261" s="41"/>
      <c r="I261" s="41"/>
      <c r="J261" s="41"/>
      <c r="K261" s="41"/>
      <c r="L261" s="40"/>
      <c r="M261" s="40"/>
    </row>
    <row r="262" spans="1:15">
      <c r="A262" s="35">
        <v>133</v>
      </c>
      <c r="B262" s="91" t="s">
        <v>218</v>
      </c>
      <c r="C262" s="24">
        <v>220000</v>
      </c>
      <c r="D262" s="25">
        <v>0</v>
      </c>
      <c r="E262" s="24">
        <v>220000</v>
      </c>
      <c r="F262" s="24">
        <v>22000</v>
      </c>
      <c r="G262" s="26">
        <v>198000</v>
      </c>
      <c r="H262" s="25">
        <v>0</v>
      </c>
      <c r="I262" s="25">
        <v>0</v>
      </c>
      <c r="J262" s="25">
        <v>0</v>
      </c>
      <c r="K262" s="26">
        <v>198000</v>
      </c>
      <c r="L262" s="361" t="s">
        <v>21</v>
      </c>
      <c r="M262" s="361"/>
      <c r="N262" s="361"/>
      <c r="O262" s="361"/>
    </row>
    <row r="263" spans="1:15" ht="15.75" thickBot="1">
      <c r="A263" s="11"/>
      <c r="B263" s="123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</row>
    <row r="264" spans="1:15" ht="15.75" thickBot="1">
      <c r="A264" s="92"/>
      <c r="B264" s="19" t="s">
        <v>219</v>
      </c>
      <c r="C264" s="40"/>
      <c r="D264" s="41"/>
      <c r="E264" s="40"/>
      <c r="F264" s="40"/>
      <c r="G264" s="41"/>
      <c r="H264" s="41"/>
      <c r="I264" s="41"/>
      <c r="J264" s="41"/>
      <c r="K264" s="41"/>
      <c r="L264" s="40"/>
      <c r="M264" s="40"/>
    </row>
    <row r="265" spans="1:15">
      <c r="A265" s="50">
        <v>134</v>
      </c>
      <c r="B265" s="91" t="s">
        <v>220</v>
      </c>
      <c r="C265" s="24">
        <v>220000</v>
      </c>
      <c r="D265" s="25">
        <v>0</v>
      </c>
      <c r="E265" s="24">
        <v>220000</v>
      </c>
      <c r="F265" s="24">
        <v>22000</v>
      </c>
      <c r="G265" s="26">
        <v>198000</v>
      </c>
      <c r="H265" s="25">
        <v>0</v>
      </c>
      <c r="I265" s="25">
        <v>0</v>
      </c>
      <c r="J265" s="25">
        <v>0</v>
      </c>
      <c r="K265" s="26">
        <v>198000</v>
      </c>
      <c r="L265" s="361"/>
      <c r="M265" s="361"/>
      <c r="N265" s="361"/>
      <c r="O265" s="361"/>
    </row>
    <row r="266" spans="1:15">
      <c r="A266" s="50">
        <v>135</v>
      </c>
      <c r="B266" s="91" t="s">
        <v>221</v>
      </c>
      <c r="C266" s="24">
        <v>220000</v>
      </c>
      <c r="D266" s="25">
        <v>0</v>
      </c>
      <c r="E266" s="24">
        <v>220000</v>
      </c>
      <c r="F266" s="24">
        <v>22000</v>
      </c>
      <c r="G266" s="26">
        <v>198000</v>
      </c>
      <c r="H266" s="25">
        <v>0</v>
      </c>
      <c r="I266" s="25">
        <v>0</v>
      </c>
      <c r="J266" s="25">
        <v>0</v>
      </c>
      <c r="K266" s="26">
        <v>198000</v>
      </c>
      <c r="L266" s="361" t="s">
        <v>21</v>
      </c>
      <c r="M266" s="361"/>
      <c r="N266" s="361"/>
      <c r="O266" s="361"/>
    </row>
    <row r="267" spans="1:15" ht="15.75" thickBot="1">
      <c r="A267" s="11"/>
      <c r="B267" s="83"/>
      <c r="C267" s="40"/>
      <c r="D267" s="41"/>
      <c r="E267" s="40"/>
      <c r="F267" s="40"/>
      <c r="G267" s="41"/>
      <c r="H267" s="41"/>
      <c r="I267" s="41"/>
      <c r="J267" s="41"/>
      <c r="K267" s="41"/>
      <c r="L267" s="40"/>
      <c r="M267" s="40"/>
    </row>
    <row r="268" spans="1:15" ht="15.75" thickBot="1">
      <c r="A268" s="21"/>
      <c r="B268" s="19" t="s">
        <v>222</v>
      </c>
      <c r="C268" s="40"/>
      <c r="D268" s="41"/>
      <c r="E268" s="40"/>
      <c r="F268" s="40"/>
      <c r="G268" s="41"/>
      <c r="H268" s="41"/>
      <c r="I268" s="41"/>
      <c r="J268" s="41"/>
      <c r="K268" s="41"/>
      <c r="L268" s="40"/>
      <c r="M268" s="40"/>
    </row>
    <row r="269" spans="1:15">
      <c r="A269" s="35">
        <v>136</v>
      </c>
      <c r="B269" s="91" t="s">
        <v>223</v>
      </c>
      <c r="C269" s="124">
        <v>220000</v>
      </c>
      <c r="D269" s="25">
        <v>0</v>
      </c>
      <c r="E269" s="24">
        <v>220000</v>
      </c>
      <c r="F269" s="24">
        <v>22000</v>
      </c>
      <c r="G269" s="26">
        <v>198000</v>
      </c>
      <c r="H269" s="25">
        <v>0</v>
      </c>
      <c r="I269" s="25">
        <v>0</v>
      </c>
      <c r="J269" s="25">
        <v>0</v>
      </c>
      <c r="K269" s="26">
        <v>198000</v>
      </c>
      <c r="L269" s="361"/>
      <c r="M269" s="361"/>
      <c r="N269" s="361"/>
      <c r="O269" s="361"/>
    </row>
    <row r="270" spans="1:15">
      <c r="A270" s="35">
        <v>137</v>
      </c>
      <c r="B270" s="89" t="s">
        <v>224</v>
      </c>
      <c r="C270" s="24">
        <v>220000</v>
      </c>
      <c r="D270" s="25">
        <v>0</v>
      </c>
      <c r="E270" s="24">
        <v>220000</v>
      </c>
      <c r="F270" s="24">
        <v>22000</v>
      </c>
      <c r="G270" s="26">
        <v>198000</v>
      </c>
      <c r="H270" s="25">
        <v>0</v>
      </c>
      <c r="I270" s="25">
        <v>0</v>
      </c>
      <c r="J270" s="25">
        <v>0</v>
      </c>
      <c r="K270" s="26">
        <v>198000</v>
      </c>
      <c r="L270" s="361"/>
      <c r="M270" s="361"/>
      <c r="N270" s="361"/>
      <c r="O270" s="361"/>
    </row>
    <row r="271" spans="1:15">
      <c r="A271" s="35">
        <v>138</v>
      </c>
      <c r="B271" s="89" t="s">
        <v>225</v>
      </c>
      <c r="C271" s="24">
        <v>220000</v>
      </c>
      <c r="D271" s="25">
        <v>7333.333333333333</v>
      </c>
      <c r="E271" s="24">
        <v>212666.66666666666</v>
      </c>
      <c r="F271" s="24">
        <v>21266.666666666668</v>
      </c>
      <c r="G271" s="26">
        <v>191400</v>
      </c>
      <c r="H271" s="25">
        <v>0</v>
      </c>
      <c r="I271" s="25">
        <v>0</v>
      </c>
      <c r="J271" s="25">
        <v>0</v>
      </c>
      <c r="K271" s="26">
        <v>191400</v>
      </c>
      <c r="L271" s="361" t="s">
        <v>340</v>
      </c>
      <c r="M271" s="361"/>
      <c r="N271" s="361"/>
      <c r="O271" s="361"/>
    </row>
    <row r="272" spans="1:15" ht="15.75" thickBot="1">
      <c r="A272" s="11"/>
      <c r="B272" s="83"/>
      <c r="C272" s="40"/>
      <c r="D272" s="41"/>
      <c r="E272" s="40"/>
      <c r="F272" s="40"/>
      <c r="G272" s="41"/>
      <c r="H272" s="41"/>
      <c r="I272" s="41"/>
      <c r="J272" s="41"/>
      <c r="K272" s="41"/>
      <c r="L272" s="40"/>
      <c r="M272" s="40"/>
    </row>
    <row r="273" spans="1:15" ht="15.75" thickBot="1">
      <c r="B273" s="19" t="s">
        <v>226</v>
      </c>
      <c r="C273" s="40"/>
      <c r="D273" s="41"/>
      <c r="E273" s="40"/>
      <c r="F273" s="40"/>
      <c r="G273" s="41"/>
      <c r="H273" s="41"/>
      <c r="I273" s="41"/>
      <c r="J273" s="41"/>
      <c r="K273" s="41"/>
      <c r="L273" s="40"/>
      <c r="M273" s="40"/>
    </row>
    <row r="274" spans="1:15">
      <c r="A274" s="35">
        <v>139</v>
      </c>
      <c r="B274" s="91" t="s">
        <v>227</v>
      </c>
      <c r="C274" s="24">
        <v>220000</v>
      </c>
      <c r="D274" s="25">
        <v>0</v>
      </c>
      <c r="E274" s="24">
        <v>220000</v>
      </c>
      <c r="F274" s="24">
        <v>22000</v>
      </c>
      <c r="G274" s="26">
        <v>198000</v>
      </c>
      <c r="H274" s="25">
        <v>0</v>
      </c>
      <c r="I274" s="25">
        <v>0</v>
      </c>
      <c r="J274" s="25">
        <v>0</v>
      </c>
      <c r="K274" s="26">
        <v>198000</v>
      </c>
      <c r="L274" s="361"/>
      <c r="M274" s="361"/>
      <c r="N274" s="361"/>
      <c r="O274" s="361"/>
    </row>
    <row r="275" spans="1:15" ht="15.75" thickBot="1">
      <c r="A275" s="11"/>
      <c r="B275" s="83"/>
      <c r="C275" s="40"/>
      <c r="D275" s="41"/>
      <c r="E275" s="40"/>
      <c r="F275" s="40"/>
      <c r="G275" s="41"/>
      <c r="H275" s="41"/>
      <c r="I275" s="41"/>
      <c r="J275" s="41"/>
      <c r="K275" s="41"/>
      <c r="L275" s="40"/>
      <c r="M275" s="40"/>
    </row>
    <row r="276" spans="1:15" ht="15.75" thickBot="1">
      <c r="A276" s="11"/>
      <c r="B276" s="19" t="s">
        <v>228</v>
      </c>
      <c r="C276" s="40"/>
      <c r="D276" s="41"/>
      <c r="E276" s="40"/>
      <c r="F276" s="40"/>
      <c r="G276" s="41"/>
      <c r="H276" s="41"/>
      <c r="I276" s="41"/>
      <c r="J276" s="41"/>
      <c r="K276" s="41"/>
      <c r="L276" s="40"/>
      <c r="M276" s="40"/>
    </row>
    <row r="277" spans="1:15">
      <c r="A277" s="44">
        <v>140</v>
      </c>
      <c r="B277" s="125" t="s">
        <v>229</v>
      </c>
      <c r="C277" s="124">
        <v>105000</v>
      </c>
      <c r="D277" s="25">
        <v>80500</v>
      </c>
      <c r="E277" s="24">
        <v>24500</v>
      </c>
      <c r="F277" s="24">
        <v>2450</v>
      </c>
      <c r="G277" s="26">
        <v>22050</v>
      </c>
      <c r="H277" s="25">
        <v>0</v>
      </c>
      <c r="I277" s="25">
        <v>0</v>
      </c>
      <c r="J277" s="25">
        <v>0</v>
      </c>
      <c r="K277" s="26">
        <v>22050</v>
      </c>
      <c r="L277" s="361" t="s">
        <v>341</v>
      </c>
      <c r="M277" s="361"/>
      <c r="N277" s="361"/>
      <c r="O277" s="361"/>
    </row>
    <row r="278" spans="1:15">
      <c r="A278" s="35">
        <v>141</v>
      </c>
      <c r="B278" s="89" t="s">
        <v>230</v>
      </c>
      <c r="C278" s="124">
        <v>220000</v>
      </c>
      <c r="D278" s="25">
        <v>0</v>
      </c>
      <c r="E278" s="24">
        <v>220000</v>
      </c>
      <c r="F278" s="24">
        <v>22000</v>
      </c>
      <c r="G278" s="26">
        <v>198000</v>
      </c>
      <c r="H278" s="25">
        <v>0</v>
      </c>
      <c r="I278" s="25">
        <v>0</v>
      </c>
      <c r="J278" s="25">
        <v>0</v>
      </c>
      <c r="K278" s="26">
        <v>198000</v>
      </c>
      <c r="L278" s="361"/>
      <c r="M278" s="361"/>
      <c r="N278" s="361"/>
      <c r="O278" s="361"/>
    </row>
    <row r="279" spans="1:15" ht="15.75" thickBot="1">
      <c r="A279" s="11"/>
      <c r="B279" s="83"/>
      <c r="C279" s="59"/>
      <c r="D279" s="41"/>
      <c r="E279" s="40"/>
      <c r="F279" s="40"/>
      <c r="G279" s="41"/>
      <c r="H279" s="41"/>
      <c r="I279" s="41"/>
      <c r="J279" s="41"/>
      <c r="K279" s="41"/>
      <c r="L279" s="40"/>
      <c r="M279" s="40"/>
    </row>
    <row r="280" spans="1:15" ht="15.75" thickBot="1">
      <c r="A280" s="11"/>
      <c r="B280" s="94" t="s">
        <v>231</v>
      </c>
      <c r="C280" s="59"/>
      <c r="D280" s="41"/>
      <c r="E280" s="40"/>
      <c r="F280" s="40"/>
      <c r="G280" s="41"/>
      <c r="H280" s="41"/>
      <c r="I280" s="41"/>
      <c r="J280" s="41"/>
      <c r="K280" s="41"/>
      <c r="L280" s="40"/>
      <c r="M280" s="40"/>
    </row>
    <row r="281" spans="1:15">
      <c r="A281" s="44">
        <v>142</v>
      </c>
      <c r="B281" s="125" t="s">
        <v>232</v>
      </c>
      <c r="C281" s="24">
        <v>230000</v>
      </c>
      <c r="D281" s="25">
        <v>0</v>
      </c>
      <c r="E281" s="24">
        <v>230000</v>
      </c>
      <c r="F281" s="24">
        <v>23000</v>
      </c>
      <c r="G281" s="26">
        <v>207000</v>
      </c>
      <c r="H281" s="25">
        <v>0</v>
      </c>
      <c r="I281" s="25">
        <v>0</v>
      </c>
      <c r="J281" s="25">
        <v>0</v>
      </c>
      <c r="K281" s="26">
        <v>207000</v>
      </c>
      <c r="L281" s="361" t="s">
        <v>21</v>
      </c>
      <c r="M281" s="361"/>
      <c r="N281" s="361"/>
      <c r="O281" s="361"/>
    </row>
    <row r="282" spans="1:15">
      <c r="A282" s="35">
        <v>143</v>
      </c>
      <c r="B282" s="89" t="s">
        <v>233</v>
      </c>
      <c r="C282" s="124">
        <v>230000</v>
      </c>
      <c r="D282" s="25">
        <v>0</v>
      </c>
      <c r="E282" s="24">
        <v>230000</v>
      </c>
      <c r="F282" s="24">
        <v>23000</v>
      </c>
      <c r="G282" s="26">
        <v>207000</v>
      </c>
      <c r="H282" s="25">
        <v>0</v>
      </c>
      <c r="I282" s="25">
        <v>0</v>
      </c>
      <c r="J282" s="25">
        <v>0</v>
      </c>
      <c r="K282" s="26">
        <v>207000</v>
      </c>
      <c r="L282" s="361" t="s">
        <v>21</v>
      </c>
      <c r="M282" s="361"/>
      <c r="N282" s="361"/>
      <c r="O282" s="361"/>
    </row>
    <row r="283" spans="1:15">
      <c r="A283" s="35">
        <v>144</v>
      </c>
      <c r="B283" s="89" t="s">
        <v>234</v>
      </c>
      <c r="C283" s="124">
        <v>230000</v>
      </c>
      <c r="D283" s="25">
        <v>0</v>
      </c>
      <c r="E283" s="24">
        <v>230000</v>
      </c>
      <c r="F283" s="24">
        <v>23000</v>
      </c>
      <c r="G283" s="26">
        <v>207000</v>
      </c>
      <c r="H283" s="25">
        <v>0</v>
      </c>
      <c r="I283" s="25">
        <v>0</v>
      </c>
      <c r="J283" s="25">
        <v>0</v>
      </c>
      <c r="K283" s="26">
        <v>207000</v>
      </c>
      <c r="L283" s="361" t="s">
        <v>21</v>
      </c>
      <c r="M283" s="361"/>
      <c r="N283" s="361"/>
      <c r="O283" s="361"/>
    </row>
    <row r="284" spans="1:15">
      <c r="A284" s="11"/>
      <c r="B284" s="126"/>
      <c r="C284" s="127"/>
      <c r="D284" s="41"/>
      <c r="E284" s="128"/>
      <c r="F284" s="128"/>
      <c r="G284" s="41"/>
      <c r="H284" s="41"/>
      <c r="I284" s="41"/>
      <c r="J284" s="41"/>
      <c r="K284" s="41"/>
      <c r="L284" s="40"/>
      <c r="M284" s="40"/>
    </row>
    <row r="285" spans="1:15">
      <c r="A285" s="11"/>
      <c r="B285" s="246" t="s">
        <v>235</v>
      </c>
      <c r="C285" s="129"/>
      <c r="D285" s="41"/>
      <c r="E285" s="109"/>
      <c r="F285" s="40"/>
      <c r="G285" s="41"/>
      <c r="H285" s="41"/>
      <c r="I285" s="41"/>
      <c r="J285" s="41"/>
      <c r="K285" s="41"/>
      <c r="L285" s="40"/>
      <c r="M285" s="40"/>
    </row>
    <row r="286" spans="1:15" ht="15.75" thickBot="1">
      <c r="A286" s="11"/>
      <c r="B286" s="126"/>
      <c r="C286" s="127"/>
      <c r="D286" s="41"/>
      <c r="E286" s="128"/>
      <c r="F286" s="128"/>
      <c r="G286" s="41"/>
      <c r="H286" s="41"/>
      <c r="I286" s="41"/>
      <c r="J286" s="41"/>
      <c r="K286" s="41"/>
      <c r="L286" s="40"/>
      <c r="M286" s="40"/>
    </row>
    <row r="287" spans="1:15" ht="15.75" thickBot="1">
      <c r="A287" s="11"/>
      <c r="B287" s="19" t="s">
        <v>236</v>
      </c>
      <c r="C287" s="59"/>
      <c r="D287" s="41"/>
      <c r="E287" s="40"/>
      <c r="F287" s="40"/>
      <c r="G287" s="41"/>
      <c r="H287" s="41"/>
      <c r="I287" s="41"/>
      <c r="J287" s="41"/>
      <c r="K287" s="41"/>
      <c r="L287" s="40"/>
      <c r="M287" s="40"/>
    </row>
    <row r="288" spans="1:15">
      <c r="A288" s="35">
        <v>145</v>
      </c>
      <c r="B288" s="91" t="s">
        <v>237</v>
      </c>
      <c r="C288" s="24">
        <v>220000</v>
      </c>
      <c r="D288" s="25">
        <v>11000</v>
      </c>
      <c r="E288" s="24">
        <v>209000</v>
      </c>
      <c r="F288" s="24">
        <v>20900</v>
      </c>
      <c r="G288" s="26">
        <v>188100</v>
      </c>
      <c r="H288" s="25">
        <v>0</v>
      </c>
      <c r="I288" s="25">
        <v>0</v>
      </c>
      <c r="J288" s="25">
        <v>0</v>
      </c>
      <c r="K288" s="26">
        <v>188100</v>
      </c>
      <c r="L288" s="361" t="s">
        <v>342</v>
      </c>
      <c r="M288" s="361"/>
      <c r="N288" s="361"/>
      <c r="O288" s="361"/>
    </row>
    <row r="289" spans="1:15" ht="15.75" thickBot="1">
      <c r="A289" s="11"/>
      <c r="B289" s="126"/>
      <c r="C289" s="127"/>
      <c r="D289" s="41"/>
      <c r="E289" s="128"/>
      <c r="F289" s="128"/>
      <c r="G289" s="41"/>
      <c r="H289" s="41"/>
      <c r="I289" s="41"/>
      <c r="J289" s="41"/>
      <c r="K289" s="41"/>
      <c r="L289" s="40"/>
      <c r="M289" s="40"/>
    </row>
    <row r="290" spans="1:15" ht="15.75" thickBot="1">
      <c r="A290" s="11"/>
      <c r="B290" s="56" t="s">
        <v>34</v>
      </c>
      <c r="C290" s="57">
        <v>2995000</v>
      </c>
      <c r="D290" s="57">
        <v>98833.333333333328</v>
      </c>
      <c r="E290" s="57">
        <v>2896166.666666667</v>
      </c>
      <c r="F290" s="57">
        <v>289616.66666666663</v>
      </c>
      <c r="G290" s="58">
        <v>2606550</v>
      </c>
      <c r="H290" s="57">
        <v>0</v>
      </c>
      <c r="I290" s="57">
        <v>0</v>
      </c>
      <c r="J290" s="57">
        <v>0</v>
      </c>
      <c r="K290" s="58">
        <v>2606550</v>
      </c>
      <c r="L290" s="40"/>
      <c r="M290" s="40"/>
    </row>
    <row r="291" spans="1:15" ht="15.75" thickBot="1">
      <c r="A291" s="11"/>
      <c r="B291" s="126"/>
      <c r="C291" s="128"/>
      <c r="D291" s="41"/>
      <c r="E291" s="128"/>
      <c r="F291" s="128"/>
      <c r="G291" s="41"/>
      <c r="H291" s="41"/>
      <c r="I291" s="41"/>
      <c r="J291" s="41"/>
      <c r="K291" s="41"/>
      <c r="L291" s="40"/>
      <c r="M291" s="40"/>
    </row>
    <row r="292" spans="1:15" ht="15.75" thickBot="1">
      <c r="A292" s="11"/>
      <c r="B292" s="56" t="s">
        <v>8</v>
      </c>
      <c r="C292" s="57">
        <v>36502793</v>
      </c>
      <c r="D292" s="57">
        <v>1129500</v>
      </c>
      <c r="E292" s="57">
        <v>35373293</v>
      </c>
      <c r="F292" s="57">
        <v>3537329.3</v>
      </c>
      <c r="G292" s="58">
        <v>31835963.699999999</v>
      </c>
      <c r="H292" s="57">
        <v>59871.766666666663</v>
      </c>
      <c r="I292" s="57">
        <v>15000</v>
      </c>
      <c r="J292" s="57">
        <v>34670</v>
      </c>
      <c r="K292" s="58">
        <v>31878821.933333337</v>
      </c>
      <c r="L292" s="40"/>
      <c r="M292" s="40"/>
    </row>
    <row r="293" spans="1:15">
      <c r="A293" s="11"/>
      <c r="B293" s="126"/>
      <c r="C293" s="127"/>
      <c r="D293" s="127"/>
      <c r="E293" s="128"/>
      <c r="F293" s="128"/>
      <c r="G293" s="41"/>
      <c r="H293" s="41"/>
      <c r="I293" s="41"/>
      <c r="J293" s="41"/>
      <c r="K293" s="41"/>
      <c r="L293" s="40"/>
      <c r="M293" s="40"/>
    </row>
    <row r="294" spans="1:15">
      <c r="A294" s="11"/>
      <c r="B294" s="126" t="s">
        <v>238</v>
      </c>
      <c r="C294" s="127"/>
      <c r="D294" s="127"/>
      <c r="E294" s="128"/>
      <c r="F294" s="128"/>
      <c r="G294" s="41"/>
      <c r="H294" s="41"/>
      <c r="I294" s="41"/>
      <c r="J294" s="41"/>
      <c r="K294" s="41"/>
      <c r="L294" s="40"/>
      <c r="M294" s="40"/>
    </row>
    <row r="295" spans="1:15">
      <c r="A295" s="11"/>
      <c r="B295" s="126"/>
      <c r="C295" s="127"/>
      <c r="D295" s="127"/>
      <c r="E295" s="128"/>
      <c r="F295" s="128"/>
      <c r="G295" s="41"/>
      <c r="H295" s="41"/>
      <c r="I295" s="41"/>
      <c r="J295" s="41"/>
      <c r="K295" s="41"/>
      <c r="L295" s="40"/>
      <c r="M295" s="40"/>
    </row>
    <row r="296" spans="1:15">
      <c r="A296" s="11"/>
      <c r="B296" s="126" t="s">
        <v>239</v>
      </c>
      <c r="C296" s="128"/>
      <c r="D296" s="128"/>
      <c r="E296" s="128"/>
      <c r="F296" s="128"/>
      <c r="G296" s="130"/>
      <c r="H296" s="131"/>
      <c r="I296" s="131"/>
      <c r="J296" s="131"/>
      <c r="K296" s="130"/>
      <c r="L296" s="132"/>
      <c r="M296" s="132"/>
      <c r="N296" s="51"/>
      <c r="O296" s="51"/>
    </row>
    <row r="297" spans="1:15">
      <c r="A297" s="92"/>
      <c r="B297" s="46" t="s">
        <v>240</v>
      </c>
      <c r="C297" s="40"/>
      <c r="D297" s="40"/>
      <c r="E297" s="40"/>
      <c r="F297" s="40"/>
      <c r="G297" s="130"/>
      <c r="H297" s="130"/>
      <c r="I297" s="130"/>
      <c r="J297" s="130"/>
      <c r="K297" s="130"/>
      <c r="L297" s="133"/>
      <c r="M297" s="133"/>
    </row>
    <row r="298" spans="1:15">
      <c r="A298" s="92"/>
      <c r="B298" s="83" t="s">
        <v>241</v>
      </c>
      <c r="C298" s="98"/>
      <c r="D298" s="98"/>
      <c r="E298" s="98"/>
      <c r="F298" s="98"/>
      <c r="G298" s="130"/>
      <c r="H298" s="130"/>
      <c r="I298" s="130"/>
      <c r="J298" s="130"/>
      <c r="K298" s="130"/>
      <c r="L298" s="133"/>
      <c r="M298" s="133"/>
    </row>
    <row r="299" spans="1:15">
      <c r="A299" s="92"/>
      <c r="B299" s="83" t="s">
        <v>242</v>
      </c>
      <c r="C299" s="98"/>
      <c r="D299" s="98"/>
      <c r="E299" s="98"/>
      <c r="F299" s="98"/>
      <c r="G299" s="130"/>
      <c r="H299" s="130"/>
      <c r="I299" s="130"/>
      <c r="J299" s="130"/>
      <c r="K299" s="130"/>
      <c r="L299" s="133"/>
      <c r="M299" s="133"/>
    </row>
    <row r="300" spans="1:15">
      <c r="A300" s="92"/>
      <c r="B300" s="83" t="s">
        <v>243</v>
      </c>
      <c r="C300" s="98"/>
      <c r="D300" s="98"/>
      <c r="E300" s="98"/>
      <c r="F300" s="98"/>
      <c r="G300" s="130"/>
      <c r="H300" s="130"/>
      <c r="I300" s="130"/>
      <c r="J300" s="130"/>
      <c r="K300" s="130"/>
      <c r="L300" s="133"/>
      <c r="M300" s="133"/>
      <c r="N300" s="51"/>
      <c r="O300" s="51"/>
    </row>
    <row r="301" spans="1:15">
      <c r="A301" s="92"/>
      <c r="B301" s="83" t="s">
        <v>244</v>
      </c>
      <c r="C301" s="98"/>
      <c r="D301" s="98"/>
      <c r="E301" s="98"/>
      <c r="F301" s="98"/>
      <c r="G301" s="130"/>
      <c r="H301" s="130"/>
      <c r="I301" s="130"/>
      <c r="J301" s="130"/>
      <c r="K301" s="130"/>
      <c r="L301" s="133"/>
      <c r="M301" s="133"/>
    </row>
    <row r="302" spans="1:15">
      <c r="A302" s="92"/>
      <c r="B302" s="83" t="s">
        <v>245</v>
      </c>
      <c r="C302" s="98"/>
      <c r="D302" s="98"/>
      <c r="E302" s="98"/>
      <c r="F302" s="98"/>
      <c r="G302" s="130"/>
      <c r="H302" s="130"/>
      <c r="I302" s="130"/>
      <c r="J302" s="130"/>
      <c r="K302" s="130"/>
      <c r="L302" s="133"/>
      <c r="M302" s="133"/>
    </row>
    <row r="303" spans="1:15">
      <c r="A303" s="92"/>
      <c r="B303" s="83" t="s">
        <v>246</v>
      </c>
      <c r="C303" s="98"/>
      <c r="D303" s="98"/>
      <c r="E303" s="98"/>
      <c r="F303" s="98"/>
      <c r="G303" s="130"/>
      <c r="H303" s="130"/>
      <c r="I303" s="130"/>
      <c r="J303" s="130"/>
      <c r="K303" s="130"/>
      <c r="L303" s="133"/>
      <c r="M303" s="133"/>
    </row>
    <row r="304" spans="1:15">
      <c r="A304" s="92"/>
      <c r="B304" s="134" t="s">
        <v>247</v>
      </c>
      <c r="C304" s="135"/>
      <c r="D304" s="135"/>
      <c r="E304" s="40"/>
      <c r="F304" s="40"/>
      <c r="G304" s="41"/>
      <c r="H304" s="41"/>
      <c r="I304" s="41"/>
      <c r="J304" s="41"/>
      <c r="K304" s="41"/>
      <c r="L304" s="40"/>
      <c r="M304" s="40"/>
    </row>
    <row r="305" spans="1:15">
      <c r="A305" s="92"/>
      <c r="B305" s="83"/>
      <c r="C305" s="59"/>
      <c r="D305" s="59"/>
      <c r="E305" s="40"/>
      <c r="F305" s="40"/>
      <c r="G305" s="41"/>
      <c r="H305" s="41"/>
      <c r="I305" s="41"/>
      <c r="J305" s="41"/>
      <c r="K305" s="41"/>
      <c r="L305" s="40"/>
      <c r="M305" s="40"/>
    </row>
    <row r="306" spans="1:15">
      <c r="A306" s="92"/>
      <c r="B306" s="83"/>
      <c r="C306" s="59"/>
      <c r="D306" s="59"/>
      <c r="E306" s="40"/>
      <c r="F306" s="40"/>
      <c r="G306" s="41"/>
      <c r="H306" s="41"/>
      <c r="I306" s="41"/>
      <c r="J306" s="41"/>
      <c r="K306" s="41"/>
      <c r="L306" s="40"/>
      <c r="M306" s="40"/>
      <c r="N306" s="3"/>
      <c r="O306" s="3"/>
    </row>
    <row r="307" spans="1:15">
      <c r="A307" s="92"/>
      <c r="B307" s="83"/>
      <c r="C307" s="59"/>
      <c r="D307" s="59"/>
      <c r="E307" s="40"/>
      <c r="F307" s="40"/>
      <c r="G307" s="41"/>
      <c r="H307" s="41"/>
      <c r="I307" s="41"/>
      <c r="J307" s="41"/>
      <c r="K307" s="41"/>
      <c r="L307" s="40"/>
      <c r="M307" s="40"/>
    </row>
    <row r="308" spans="1:15">
      <c r="A308" s="92"/>
      <c r="B308" s="83"/>
      <c r="C308" s="59"/>
      <c r="D308" s="59"/>
      <c r="E308" s="40"/>
      <c r="F308" s="40"/>
      <c r="G308" s="41"/>
      <c r="H308" s="41"/>
      <c r="I308" s="41"/>
      <c r="J308" s="41"/>
      <c r="K308" s="41"/>
      <c r="L308" s="40"/>
      <c r="M308" s="40"/>
    </row>
    <row r="309" spans="1:15" ht="15.75">
      <c r="B309" s="363" t="s">
        <v>248</v>
      </c>
      <c r="C309" s="366"/>
      <c r="D309" s="366"/>
      <c r="E309" s="366"/>
      <c r="F309" s="366"/>
      <c r="G309" s="366"/>
      <c r="H309" s="136"/>
      <c r="I309" s="136"/>
      <c r="J309" s="136"/>
      <c r="K309" s="137"/>
      <c r="L309" s="138"/>
      <c r="M309" s="138"/>
    </row>
    <row r="310" spans="1:15" ht="18">
      <c r="A310" s="11"/>
      <c r="B310" s="139"/>
      <c r="C310" s="140"/>
      <c r="D310" s="140"/>
      <c r="E310" s="138"/>
      <c r="F310" s="138"/>
      <c r="G310" s="141"/>
      <c r="H310" s="138"/>
      <c r="I310" s="138"/>
      <c r="J310" s="138"/>
      <c r="K310" s="141"/>
      <c r="L310" s="138"/>
      <c r="M310" s="138"/>
    </row>
    <row r="311" spans="1:15" ht="38.25">
      <c r="A311" s="11"/>
      <c r="B311" s="12" t="s">
        <v>3</v>
      </c>
      <c r="C311" s="12" t="s">
        <v>4</v>
      </c>
      <c r="D311" s="13" t="s">
        <v>5</v>
      </c>
      <c r="E311" s="12" t="s">
        <v>6</v>
      </c>
      <c r="F311" s="14" t="s">
        <v>7</v>
      </c>
      <c r="G311" s="12" t="s">
        <v>8</v>
      </c>
      <c r="H311" s="13" t="s">
        <v>9</v>
      </c>
      <c r="I311" s="13" t="s">
        <v>10</v>
      </c>
      <c r="J311" s="13" t="s">
        <v>11</v>
      </c>
      <c r="K311" s="13" t="s">
        <v>12</v>
      </c>
      <c r="L311" s="358" t="s">
        <v>13</v>
      </c>
      <c r="M311" s="359"/>
      <c r="N311" s="359"/>
      <c r="O311" s="360"/>
    </row>
    <row r="312" spans="1:15" ht="15.75">
      <c r="C312" s="142"/>
      <c r="D312" s="143"/>
      <c r="E312" s="143"/>
      <c r="F312" s="143"/>
      <c r="G312" s="119"/>
      <c r="H312" s="143"/>
      <c r="I312" s="143"/>
      <c r="J312" s="143"/>
      <c r="K312" s="119"/>
      <c r="L312" s="143"/>
      <c r="M312" s="143"/>
    </row>
    <row r="313" spans="1:15">
      <c r="A313" s="144"/>
      <c r="B313" s="145" t="s">
        <v>249</v>
      </c>
      <c r="C313" s="146"/>
      <c r="D313" s="194"/>
      <c r="E313" s="148"/>
      <c r="F313" s="148"/>
      <c r="G313" s="32"/>
      <c r="H313" s="194"/>
      <c r="I313" s="194"/>
      <c r="J313" s="194"/>
      <c r="K313" s="32"/>
      <c r="L313" s="148"/>
      <c r="M313" s="148"/>
    </row>
    <row r="314" spans="1:15">
      <c r="A314" s="35">
        <v>146</v>
      </c>
      <c r="B314" s="149" t="s">
        <v>250</v>
      </c>
      <c r="C314" s="150">
        <v>0</v>
      </c>
      <c r="D314" s="25">
        <v>0</v>
      </c>
      <c r="E314" s="24">
        <v>0</v>
      </c>
      <c r="F314" s="24">
        <v>0</v>
      </c>
      <c r="G314" s="25">
        <v>0</v>
      </c>
      <c r="H314" s="25">
        <v>0</v>
      </c>
      <c r="I314" s="25">
        <v>0</v>
      </c>
      <c r="J314" s="25">
        <v>0</v>
      </c>
      <c r="K314" s="25">
        <v>0</v>
      </c>
      <c r="L314" s="361"/>
      <c r="M314" s="361"/>
      <c r="N314" s="361"/>
      <c r="O314" s="361"/>
    </row>
    <row r="315" spans="1:15">
      <c r="A315" s="11"/>
      <c r="B315" s="151"/>
      <c r="C315" s="127"/>
      <c r="D315" s="127"/>
      <c r="E315" s="152"/>
      <c r="F315" s="152"/>
      <c r="G315" s="41"/>
      <c r="H315" s="152"/>
      <c r="I315" s="152"/>
      <c r="J315" s="152"/>
      <c r="K315" s="41"/>
      <c r="L315" s="152"/>
      <c r="M315" s="152"/>
    </row>
    <row r="316" spans="1:15" ht="15.75">
      <c r="B316" s="363" t="s">
        <v>251</v>
      </c>
      <c r="C316" s="363"/>
      <c r="D316" s="363"/>
      <c r="E316" s="363"/>
      <c r="F316" s="363"/>
      <c r="G316" s="363"/>
      <c r="H316" s="153"/>
      <c r="I316" s="153"/>
      <c r="J316" s="153"/>
      <c r="K316" s="154"/>
      <c r="L316" s="138"/>
      <c r="M316" s="138"/>
    </row>
    <row r="317" spans="1:15" ht="18">
      <c r="A317" s="11"/>
      <c r="B317" s="139"/>
      <c r="C317" s="140"/>
      <c r="D317" s="140"/>
      <c r="E317" s="138"/>
      <c r="F317" s="138"/>
      <c r="G317" s="141"/>
      <c r="H317" s="138"/>
      <c r="I317" s="138"/>
      <c r="J317" s="138"/>
      <c r="K317" s="141"/>
      <c r="L317" s="138"/>
      <c r="M317" s="138"/>
    </row>
    <row r="318" spans="1:15" ht="38.25">
      <c r="A318" s="11"/>
      <c r="B318" s="12" t="s">
        <v>3</v>
      </c>
      <c r="C318" s="12" t="s">
        <v>4</v>
      </c>
      <c r="D318" s="13" t="s">
        <v>5</v>
      </c>
      <c r="E318" s="12" t="s">
        <v>6</v>
      </c>
      <c r="F318" s="14" t="s">
        <v>7</v>
      </c>
      <c r="G318" s="12" t="s">
        <v>8</v>
      </c>
      <c r="H318" s="13" t="s">
        <v>9</v>
      </c>
      <c r="I318" s="13" t="s">
        <v>10</v>
      </c>
      <c r="J318" s="13" t="s">
        <v>11</v>
      </c>
      <c r="K318" s="13" t="s">
        <v>12</v>
      </c>
      <c r="L318" s="358" t="s">
        <v>13</v>
      </c>
      <c r="M318" s="359"/>
      <c r="N318" s="359"/>
      <c r="O318" s="360"/>
    </row>
    <row r="319" spans="1:15" ht="18">
      <c r="A319" s="11"/>
      <c r="B319" s="155" t="s">
        <v>252</v>
      </c>
      <c r="C319" s="138"/>
      <c r="D319" s="140"/>
      <c r="E319" s="140"/>
      <c r="F319" s="140"/>
      <c r="G319" s="156"/>
      <c r="H319" s="140"/>
      <c r="I319" s="140"/>
      <c r="J319" s="140"/>
      <c r="K319" s="156"/>
      <c r="L319" s="140"/>
      <c r="M319" s="140"/>
    </row>
    <row r="320" spans="1:15">
      <c r="A320" s="144"/>
      <c r="B320" s="157" t="s">
        <v>253</v>
      </c>
      <c r="C320" s="16"/>
      <c r="D320" s="158"/>
      <c r="E320" s="3"/>
      <c r="F320" s="3"/>
      <c r="G320" s="159"/>
      <c r="H320" s="158"/>
      <c r="I320" s="158"/>
      <c r="J320" s="158"/>
      <c r="K320" s="159"/>
      <c r="L320" s="3"/>
      <c r="M320" s="3"/>
    </row>
    <row r="321" spans="1:15">
      <c r="A321" s="35">
        <v>147</v>
      </c>
      <c r="B321" s="47" t="s">
        <v>254</v>
      </c>
      <c r="C321" s="160">
        <v>346770</v>
      </c>
      <c r="D321" s="25">
        <v>0</v>
      </c>
      <c r="E321" s="24">
        <v>346770</v>
      </c>
      <c r="F321" s="24">
        <v>34677</v>
      </c>
      <c r="G321" s="26">
        <v>312093</v>
      </c>
      <c r="H321" s="25">
        <v>0</v>
      </c>
      <c r="I321" s="25">
        <v>0</v>
      </c>
      <c r="J321" s="25">
        <v>0</v>
      </c>
      <c r="K321" s="26">
        <v>312093</v>
      </c>
      <c r="L321" s="361"/>
      <c r="M321" s="361"/>
      <c r="N321" s="361"/>
      <c r="O321" s="361"/>
    </row>
    <row r="322" spans="1:15">
      <c r="A322" s="161">
        <v>148</v>
      </c>
      <c r="B322" s="54" t="s">
        <v>255</v>
      </c>
      <c r="C322" s="72">
        <v>554393</v>
      </c>
      <c r="D322" s="25">
        <v>0</v>
      </c>
      <c r="E322" s="24">
        <v>554393</v>
      </c>
      <c r="F322" s="24">
        <v>55439.3</v>
      </c>
      <c r="G322" s="26">
        <v>498953.7</v>
      </c>
      <c r="H322" s="25">
        <v>6236.9212500000003</v>
      </c>
      <c r="I322" s="25">
        <v>0</v>
      </c>
      <c r="J322" s="25">
        <v>0</v>
      </c>
      <c r="K322" s="26">
        <v>492716.77875</v>
      </c>
      <c r="L322" s="361"/>
      <c r="M322" s="361"/>
      <c r="N322" s="361"/>
      <c r="O322" s="361"/>
    </row>
    <row r="323" spans="1:15">
      <c r="A323" s="161"/>
      <c r="B323" s="126"/>
      <c r="C323" s="127"/>
      <c r="D323" s="127"/>
      <c r="E323" s="128"/>
      <c r="F323" s="128"/>
      <c r="G323" s="41"/>
      <c r="H323" s="152"/>
      <c r="I323" s="152"/>
      <c r="J323" s="152"/>
      <c r="K323" s="41"/>
      <c r="L323" s="128"/>
      <c r="M323" s="128"/>
    </row>
    <row r="324" spans="1:15" ht="15.75">
      <c r="B324" s="363" t="s">
        <v>251</v>
      </c>
      <c r="C324" s="363"/>
      <c r="D324" s="363"/>
      <c r="E324" s="363"/>
      <c r="F324" s="363"/>
      <c r="G324" s="363"/>
      <c r="H324" s="153"/>
      <c r="I324" s="153"/>
      <c r="J324" s="153"/>
      <c r="K324" s="154"/>
      <c r="L324" s="138"/>
      <c r="M324" s="138"/>
    </row>
    <row r="325" spans="1:15" ht="18">
      <c r="A325" s="11"/>
      <c r="B325" s="139"/>
      <c r="C325" s="140"/>
      <c r="D325" s="140"/>
      <c r="E325" s="138"/>
      <c r="F325" s="138"/>
      <c r="G325" s="141"/>
      <c r="H325" s="138"/>
      <c r="I325" s="138"/>
      <c r="J325" s="138"/>
      <c r="K325" s="141"/>
      <c r="L325" s="138"/>
      <c r="M325" s="138"/>
    </row>
    <row r="326" spans="1:15" ht="38.25">
      <c r="A326" s="11"/>
      <c r="B326" s="12" t="s">
        <v>3</v>
      </c>
      <c r="C326" s="12" t="s">
        <v>4</v>
      </c>
      <c r="D326" s="13" t="s">
        <v>5</v>
      </c>
      <c r="E326" s="12" t="s">
        <v>6</v>
      </c>
      <c r="F326" s="14" t="s">
        <v>7</v>
      </c>
      <c r="G326" s="12" t="s">
        <v>8</v>
      </c>
      <c r="H326" s="13" t="s">
        <v>9</v>
      </c>
      <c r="I326" s="13" t="s">
        <v>10</v>
      </c>
      <c r="J326" s="13" t="s">
        <v>11</v>
      </c>
      <c r="K326" s="13" t="s">
        <v>12</v>
      </c>
      <c r="L326" s="358" t="s">
        <v>13</v>
      </c>
      <c r="M326" s="359"/>
      <c r="N326" s="359"/>
      <c r="O326" s="360"/>
    </row>
    <row r="327" spans="1:15" ht="18">
      <c r="A327" s="11"/>
      <c r="B327" s="155" t="s">
        <v>252</v>
      </c>
      <c r="C327" s="138"/>
      <c r="D327" s="140"/>
      <c r="E327" s="140"/>
      <c r="F327" s="140"/>
      <c r="G327" s="156"/>
      <c r="H327" s="140"/>
      <c r="I327" s="140"/>
      <c r="J327" s="140"/>
      <c r="K327" s="156"/>
      <c r="L327" s="140"/>
      <c r="M327" s="140"/>
    </row>
    <row r="328" spans="1:15">
      <c r="A328" s="144"/>
      <c r="B328" s="162" t="s">
        <v>257</v>
      </c>
      <c r="C328" s="163"/>
      <c r="D328" s="152"/>
      <c r="E328" s="128"/>
      <c r="F328" s="128"/>
      <c r="G328" s="41"/>
      <c r="H328" s="152"/>
      <c r="I328" s="152"/>
      <c r="J328" s="152"/>
      <c r="K328" s="41"/>
      <c r="L328" s="128"/>
      <c r="M328" s="128"/>
    </row>
    <row r="329" spans="1:15">
      <c r="A329" s="35">
        <v>149</v>
      </c>
      <c r="B329" s="164" t="s">
        <v>258</v>
      </c>
      <c r="C329" s="160">
        <v>410516</v>
      </c>
      <c r="D329" s="25">
        <v>0</v>
      </c>
      <c r="E329" s="24">
        <v>410516</v>
      </c>
      <c r="F329" s="24">
        <v>41051.600000000006</v>
      </c>
      <c r="G329" s="26">
        <v>369464.4</v>
      </c>
      <c r="H329" s="25">
        <v>0</v>
      </c>
      <c r="I329" s="25">
        <v>0</v>
      </c>
      <c r="J329" s="25">
        <v>0</v>
      </c>
      <c r="K329" s="26">
        <v>369464.4</v>
      </c>
      <c r="L329" s="361"/>
      <c r="M329" s="361"/>
      <c r="N329" s="361"/>
      <c r="O329" s="361"/>
    </row>
    <row r="330" spans="1:15">
      <c r="A330" s="35">
        <v>150</v>
      </c>
      <c r="B330" s="164" t="s">
        <v>259</v>
      </c>
      <c r="C330" s="160">
        <v>410516</v>
      </c>
      <c r="D330" s="25">
        <v>0</v>
      </c>
      <c r="E330" s="24">
        <v>410516</v>
      </c>
      <c r="F330" s="24">
        <v>41051.600000000006</v>
      </c>
      <c r="G330" s="26">
        <v>369464.4</v>
      </c>
      <c r="H330" s="25">
        <v>0</v>
      </c>
      <c r="I330" s="25">
        <v>0</v>
      </c>
      <c r="J330" s="25">
        <v>0</v>
      </c>
      <c r="K330" s="26">
        <v>369464.4</v>
      </c>
      <c r="L330" s="361"/>
      <c r="M330" s="361"/>
      <c r="N330" s="361"/>
      <c r="O330" s="361"/>
    </row>
    <row r="332" spans="1:15">
      <c r="C332" s="165"/>
      <c r="D332" s="165"/>
      <c r="E332" s="166"/>
      <c r="F332" s="148"/>
      <c r="G332" s="32"/>
      <c r="H332" s="194"/>
      <c r="I332" s="194"/>
      <c r="J332" s="194"/>
      <c r="K332" s="32"/>
      <c r="L332" s="148"/>
      <c r="M332" s="148"/>
      <c r="N332" s="167"/>
      <c r="O332" s="167"/>
    </row>
    <row r="333" spans="1:15" ht="15.75">
      <c r="B333" s="363" t="s">
        <v>251</v>
      </c>
      <c r="C333" s="363"/>
      <c r="D333" s="363"/>
      <c r="E333" s="363"/>
      <c r="F333" s="363"/>
      <c r="G333" s="363"/>
      <c r="H333" s="153"/>
      <c r="I333" s="153"/>
      <c r="J333" s="153"/>
      <c r="K333" s="154"/>
      <c r="L333" s="138"/>
      <c r="M333" s="138"/>
    </row>
    <row r="334" spans="1:15" ht="18">
      <c r="A334" s="11"/>
      <c r="B334" s="139"/>
      <c r="C334" s="140"/>
      <c r="D334" s="140"/>
      <c r="E334" s="138"/>
      <c r="F334" s="138"/>
      <c r="G334" s="141"/>
      <c r="H334" s="138"/>
      <c r="I334" s="138"/>
      <c r="J334" s="138"/>
      <c r="K334" s="141"/>
      <c r="L334" s="138"/>
      <c r="M334" s="138"/>
    </row>
    <row r="335" spans="1:15" ht="38.25">
      <c r="A335" s="11"/>
      <c r="B335" s="12" t="s">
        <v>3</v>
      </c>
      <c r="C335" s="12" t="s">
        <v>4</v>
      </c>
      <c r="D335" s="13" t="s">
        <v>5</v>
      </c>
      <c r="E335" s="12" t="s">
        <v>6</v>
      </c>
      <c r="F335" s="14" t="s">
        <v>7</v>
      </c>
      <c r="G335" s="12" t="s">
        <v>8</v>
      </c>
      <c r="H335" s="13" t="s">
        <v>9</v>
      </c>
      <c r="I335" s="13" t="s">
        <v>10</v>
      </c>
      <c r="J335" s="13" t="s">
        <v>11</v>
      </c>
      <c r="K335" s="13" t="s">
        <v>12</v>
      </c>
      <c r="L335" s="358" t="s">
        <v>13</v>
      </c>
      <c r="M335" s="359"/>
      <c r="N335" s="359"/>
      <c r="O335" s="360"/>
    </row>
    <row r="336" spans="1:15" ht="18">
      <c r="A336" s="11"/>
      <c r="B336" s="155" t="s">
        <v>252</v>
      </c>
      <c r="C336" s="138"/>
      <c r="D336" s="140"/>
      <c r="E336" s="140"/>
      <c r="F336" s="140"/>
      <c r="G336" s="156"/>
      <c r="H336" s="140"/>
      <c r="I336" s="140"/>
      <c r="J336" s="140"/>
      <c r="K336" s="156"/>
      <c r="L336" s="140"/>
      <c r="M336" s="140"/>
    </row>
    <row r="337" spans="1:15">
      <c r="A337" s="11"/>
      <c r="B337" s="168" t="s">
        <v>261</v>
      </c>
      <c r="C337" s="169"/>
      <c r="D337" s="152"/>
      <c r="E337" s="169"/>
      <c r="F337" s="128"/>
      <c r="G337" s="41"/>
      <c r="H337" s="152"/>
      <c r="I337" s="152"/>
      <c r="J337" s="152"/>
      <c r="K337" s="41"/>
      <c r="L337" s="128"/>
      <c r="M337" s="128"/>
    </row>
    <row r="338" spans="1:15">
      <c r="A338" s="35">
        <v>152</v>
      </c>
      <c r="B338" s="149" t="s">
        <v>262</v>
      </c>
      <c r="C338" s="160">
        <v>410516</v>
      </c>
      <c r="D338" s="25">
        <v>0</v>
      </c>
      <c r="E338" s="24">
        <v>410516</v>
      </c>
      <c r="F338" s="24">
        <v>41051.600000000006</v>
      </c>
      <c r="G338" s="26">
        <v>369464.4</v>
      </c>
      <c r="H338" s="25">
        <v>0</v>
      </c>
      <c r="I338" s="25">
        <v>0</v>
      </c>
      <c r="J338" s="25">
        <v>0</v>
      </c>
      <c r="K338" s="26">
        <v>369464.4</v>
      </c>
      <c r="L338" s="361"/>
      <c r="M338" s="361"/>
      <c r="N338" s="361"/>
      <c r="O338" s="361"/>
    </row>
    <row r="339" spans="1:15">
      <c r="A339" s="35">
        <v>151</v>
      </c>
      <c r="B339" s="149" t="s">
        <v>260</v>
      </c>
      <c r="C339" s="160">
        <v>410516</v>
      </c>
      <c r="D339" s="25">
        <v>0</v>
      </c>
      <c r="E339" s="24">
        <v>410516</v>
      </c>
      <c r="F339" s="24">
        <v>41051.600000000006</v>
      </c>
      <c r="G339" s="26">
        <v>369464.4</v>
      </c>
      <c r="H339" s="25">
        <v>0</v>
      </c>
      <c r="I339" s="25">
        <v>0</v>
      </c>
      <c r="J339" s="25">
        <v>0</v>
      </c>
      <c r="K339" s="26">
        <v>369464.4</v>
      </c>
      <c r="L339" s="361"/>
      <c r="M339" s="361"/>
      <c r="N339" s="361"/>
      <c r="O339" s="361"/>
    </row>
    <row r="340" spans="1:15">
      <c r="C340" s="165"/>
      <c r="D340" s="165"/>
      <c r="E340" s="166"/>
      <c r="F340" s="148"/>
      <c r="G340" s="170"/>
      <c r="H340" s="171"/>
      <c r="I340" s="171"/>
      <c r="J340" s="171"/>
      <c r="K340" s="170"/>
      <c r="L340" s="172"/>
      <c r="M340" s="172"/>
      <c r="N340" s="167"/>
      <c r="O340" s="167"/>
    </row>
    <row r="341" spans="1:15" ht="15.75">
      <c r="B341" s="363" t="s">
        <v>251</v>
      </c>
      <c r="C341" s="363"/>
      <c r="D341" s="363"/>
      <c r="E341" s="363"/>
      <c r="F341" s="363"/>
      <c r="G341" s="363"/>
      <c r="H341" s="153"/>
      <c r="I341" s="153"/>
      <c r="J341" s="153"/>
      <c r="K341" s="154"/>
      <c r="L341" s="138"/>
      <c r="M341" s="138"/>
    </row>
    <row r="342" spans="1:15" ht="18">
      <c r="A342" s="11"/>
      <c r="B342" s="139"/>
      <c r="C342" s="140"/>
      <c r="D342" s="140"/>
      <c r="E342" s="138"/>
      <c r="F342" s="138"/>
      <c r="G342" s="141"/>
      <c r="H342" s="138"/>
      <c r="I342" s="138"/>
      <c r="J342" s="138"/>
      <c r="K342" s="141"/>
      <c r="L342" s="138"/>
      <c r="M342" s="138"/>
    </row>
    <row r="343" spans="1:15" ht="38.25">
      <c r="A343" s="11"/>
      <c r="B343" s="12" t="s">
        <v>3</v>
      </c>
      <c r="C343" s="12" t="s">
        <v>4</v>
      </c>
      <c r="D343" s="13" t="s">
        <v>5</v>
      </c>
      <c r="E343" s="12" t="s">
        <v>6</v>
      </c>
      <c r="F343" s="14" t="s">
        <v>7</v>
      </c>
      <c r="G343" s="12" t="s">
        <v>8</v>
      </c>
      <c r="H343" s="13" t="s">
        <v>9</v>
      </c>
      <c r="I343" s="13" t="s">
        <v>10</v>
      </c>
      <c r="J343" s="13" t="s">
        <v>11</v>
      </c>
      <c r="K343" s="13" t="s">
        <v>12</v>
      </c>
      <c r="L343" s="358" t="s">
        <v>13</v>
      </c>
      <c r="M343" s="359"/>
      <c r="N343" s="359"/>
      <c r="O343" s="360"/>
    </row>
    <row r="344" spans="1:15" ht="18">
      <c r="A344" s="11"/>
      <c r="B344" s="155" t="s">
        <v>252</v>
      </c>
      <c r="C344" s="138"/>
      <c r="D344" s="140"/>
      <c r="E344" s="140"/>
      <c r="F344" s="140"/>
      <c r="G344" s="156"/>
      <c r="H344" s="140"/>
      <c r="I344" s="140"/>
      <c r="J344" s="140"/>
      <c r="K344" s="156"/>
      <c r="L344" s="140"/>
      <c r="M344" s="140"/>
    </row>
    <row r="345" spans="1:15">
      <c r="A345" s="173"/>
      <c r="B345" s="162" t="s">
        <v>263</v>
      </c>
      <c r="C345" s="174"/>
      <c r="D345" s="11"/>
      <c r="E345" s="21"/>
      <c r="F345" s="21"/>
      <c r="G345" s="92"/>
      <c r="H345" s="11"/>
      <c r="I345" s="11"/>
      <c r="J345" s="11"/>
      <c r="K345" s="92"/>
      <c r="L345" s="175"/>
      <c r="M345" s="175"/>
      <c r="N345" s="176"/>
      <c r="O345" s="176"/>
    </row>
    <row r="346" spans="1:15">
      <c r="A346" s="35">
        <v>153</v>
      </c>
      <c r="B346" s="54" t="s">
        <v>264</v>
      </c>
      <c r="C346" s="72">
        <v>835000</v>
      </c>
      <c r="D346" s="25">
        <v>0</v>
      </c>
      <c r="E346" s="24">
        <v>835000</v>
      </c>
      <c r="F346" s="24">
        <v>83500</v>
      </c>
      <c r="G346" s="26">
        <v>751500</v>
      </c>
      <c r="H346" s="25">
        <v>0</v>
      </c>
      <c r="I346" s="25">
        <v>0</v>
      </c>
      <c r="J346" s="25">
        <v>0</v>
      </c>
      <c r="K346" s="26">
        <v>751500</v>
      </c>
      <c r="L346" s="361"/>
      <c r="M346" s="361"/>
      <c r="N346" s="361"/>
      <c r="O346" s="361"/>
    </row>
    <row r="347" spans="1:15">
      <c r="A347" s="35">
        <v>154</v>
      </c>
      <c r="B347" s="54" t="s">
        <v>343</v>
      </c>
      <c r="C347" s="72">
        <v>167750</v>
      </c>
      <c r="D347" s="25">
        <v>0</v>
      </c>
      <c r="E347" s="24">
        <v>167750</v>
      </c>
      <c r="F347" s="24">
        <v>16775</v>
      </c>
      <c r="G347" s="26">
        <v>150975</v>
      </c>
      <c r="H347" s="25">
        <v>0</v>
      </c>
      <c r="I347" s="25">
        <v>0</v>
      </c>
      <c r="J347" s="25">
        <v>0</v>
      </c>
      <c r="K347" s="26">
        <v>150975</v>
      </c>
      <c r="L347" s="361"/>
      <c r="M347" s="361"/>
      <c r="N347" s="361"/>
      <c r="O347" s="361"/>
    </row>
    <row r="348" spans="1:15">
      <c r="C348" s="165"/>
      <c r="D348" s="165"/>
      <c r="E348" s="166"/>
      <c r="F348" s="148"/>
      <c r="G348" s="32"/>
      <c r="H348" s="194"/>
      <c r="I348" s="194"/>
      <c r="J348" s="194"/>
      <c r="K348" s="32"/>
      <c r="L348" s="34"/>
      <c r="M348" s="34"/>
      <c r="N348" s="177"/>
      <c r="O348" s="177"/>
    </row>
    <row r="349" spans="1:15" ht="15.75">
      <c r="B349" s="363" t="s">
        <v>251</v>
      </c>
      <c r="C349" s="363"/>
      <c r="D349" s="363"/>
      <c r="E349" s="363"/>
      <c r="F349" s="363"/>
      <c r="G349" s="363"/>
      <c r="H349" s="153"/>
      <c r="I349" s="153"/>
      <c r="J349" s="153"/>
      <c r="K349" s="154"/>
      <c r="L349" s="141"/>
      <c r="M349" s="141"/>
      <c r="N349" s="176"/>
      <c r="O349" s="176"/>
    </row>
    <row r="350" spans="1:15" ht="18">
      <c r="A350" s="11"/>
      <c r="B350" s="139"/>
      <c r="C350" s="140"/>
      <c r="D350" s="140"/>
      <c r="E350" s="138"/>
      <c r="F350" s="138"/>
      <c r="G350" s="141"/>
      <c r="H350" s="138"/>
      <c r="I350" s="138"/>
      <c r="J350" s="138"/>
      <c r="K350" s="141"/>
      <c r="L350" s="141"/>
      <c r="M350" s="141"/>
      <c r="N350" s="176"/>
      <c r="O350" s="176"/>
    </row>
    <row r="351" spans="1:15" ht="38.25">
      <c r="A351" s="11"/>
      <c r="B351" s="12" t="s">
        <v>3</v>
      </c>
      <c r="C351" s="12" t="s">
        <v>4</v>
      </c>
      <c r="D351" s="13" t="s">
        <v>5</v>
      </c>
      <c r="E351" s="12" t="s">
        <v>6</v>
      </c>
      <c r="F351" s="14" t="s">
        <v>7</v>
      </c>
      <c r="G351" s="12" t="s">
        <v>8</v>
      </c>
      <c r="H351" s="13" t="s">
        <v>9</v>
      </c>
      <c r="I351" s="13" t="s">
        <v>10</v>
      </c>
      <c r="J351" s="13" t="s">
        <v>11</v>
      </c>
      <c r="K351" s="13" t="s">
        <v>12</v>
      </c>
      <c r="L351" s="358" t="s">
        <v>13</v>
      </c>
      <c r="M351" s="359"/>
      <c r="N351" s="359"/>
      <c r="O351" s="360"/>
    </row>
    <row r="352" spans="1:15" ht="18">
      <c r="A352" s="11"/>
      <c r="B352" s="155" t="s">
        <v>252</v>
      </c>
      <c r="C352" s="138"/>
      <c r="D352" s="140"/>
      <c r="E352" s="140"/>
      <c r="F352" s="140"/>
      <c r="G352" s="156"/>
      <c r="H352" s="140"/>
      <c r="I352" s="140"/>
      <c r="J352" s="140"/>
      <c r="K352" s="156"/>
      <c r="L352" s="156"/>
      <c r="M352" s="156"/>
      <c r="N352" s="176"/>
      <c r="O352" s="176"/>
    </row>
    <row r="353" spans="1:15">
      <c r="A353" s="173"/>
      <c r="B353" s="162" t="s">
        <v>265</v>
      </c>
      <c r="C353" s="21"/>
      <c r="D353" s="11"/>
      <c r="E353" s="21"/>
      <c r="F353" s="21"/>
      <c r="G353" s="92"/>
      <c r="H353" s="11"/>
      <c r="I353" s="11"/>
      <c r="J353" s="11"/>
      <c r="K353" s="92"/>
      <c r="L353" s="175"/>
      <c r="M353" s="175"/>
      <c r="N353" s="177"/>
      <c r="O353" s="177"/>
    </row>
    <row r="354" spans="1:15">
      <c r="A354" s="86">
        <v>155</v>
      </c>
      <c r="B354" s="228" t="s">
        <v>266</v>
      </c>
      <c r="C354" s="88"/>
      <c r="D354" s="26">
        <v>0</v>
      </c>
      <c r="E354" s="88">
        <v>0</v>
      </c>
      <c r="F354" s="88">
        <v>0</v>
      </c>
      <c r="G354" s="26">
        <v>0</v>
      </c>
      <c r="H354" s="26">
        <v>0</v>
      </c>
      <c r="I354" s="26">
        <v>0</v>
      </c>
      <c r="J354" s="26">
        <v>0</v>
      </c>
      <c r="K354" s="26">
        <v>0</v>
      </c>
      <c r="L354" s="367"/>
      <c r="M354" s="367"/>
      <c r="N354" s="367"/>
      <c r="O354" s="367"/>
    </row>
    <row r="355" spans="1:15">
      <c r="C355" s="165"/>
      <c r="D355" s="165"/>
      <c r="E355" s="166"/>
      <c r="F355" s="148"/>
      <c r="G355" s="32"/>
      <c r="H355" s="194"/>
      <c r="I355" s="194"/>
      <c r="J355" s="194"/>
      <c r="K355" s="32"/>
      <c r="L355" s="34"/>
      <c r="M355" s="34"/>
      <c r="N355" s="177"/>
      <c r="O355" s="177"/>
    </row>
    <row r="356" spans="1:15" ht="15.75">
      <c r="B356" s="363" t="s">
        <v>251</v>
      </c>
      <c r="C356" s="363"/>
      <c r="D356" s="363"/>
      <c r="E356" s="363"/>
      <c r="F356" s="363"/>
      <c r="G356" s="363"/>
      <c r="H356" s="153"/>
      <c r="I356" s="153"/>
      <c r="J356" s="153"/>
      <c r="K356" s="154"/>
      <c r="L356" s="138"/>
      <c r="M356" s="138"/>
    </row>
    <row r="357" spans="1:15" ht="18">
      <c r="A357" s="11"/>
      <c r="B357" s="139"/>
      <c r="C357" s="140"/>
      <c r="D357" s="140"/>
      <c r="E357" s="138"/>
      <c r="F357" s="138"/>
      <c r="G357" s="141"/>
      <c r="H357" s="138"/>
      <c r="I357" s="138"/>
      <c r="J357" s="138"/>
      <c r="K357" s="141"/>
      <c r="L357" s="138"/>
      <c r="M357" s="138"/>
    </row>
    <row r="358" spans="1:15" ht="38.25">
      <c r="A358" s="11"/>
      <c r="B358" s="12" t="s">
        <v>3</v>
      </c>
      <c r="C358" s="12" t="s">
        <v>4</v>
      </c>
      <c r="D358" s="13" t="s">
        <v>5</v>
      </c>
      <c r="E358" s="12" t="s">
        <v>6</v>
      </c>
      <c r="F358" s="14" t="s">
        <v>7</v>
      </c>
      <c r="G358" s="12" t="s">
        <v>8</v>
      </c>
      <c r="H358" s="13" t="s">
        <v>9</v>
      </c>
      <c r="I358" s="13" t="s">
        <v>10</v>
      </c>
      <c r="J358" s="13" t="s">
        <v>11</v>
      </c>
      <c r="K358" s="13" t="s">
        <v>12</v>
      </c>
      <c r="L358" s="358" t="s">
        <v>13</v>
      </c>
      <c r="M358" s="359"/>
      <c r="N358" s="359"/>
      <c r="O358" s="360"/>
    </row>
    <row r="359" spans="1:15" ht="18">
      <c r="A359" s="11"/>
      <c r="B359" s="155" t="s">
        <v>252</v>
      </c>
      <c r="C359" s="138"/>
      <c r="D359" s="140"/>
      <c r="E359" s="140"/>
      <c r="F359" s="140"/>
      <c r="G359" s="156"/>
      <c r="H359" s="140"/>
      <c r="I359" s="140"/>
      <c r="J359" s="140"/>
      <c r="K359" s="156"/>
      <c r="L359" s="140"/>
      <c r="M359" s="140"/>
    </row>
    <row r="360" spans="1:15">
      <c r="A360" s="144"/>
      <c r="B360" s="162" t="s">
        <v>344</v>
      </c>
      <c r="C360" s="163"/>
      <c r="D360" s="152"/>
      <c r="E360" s="128"/>
      <c r="F360" s="128"/>
      <c r="G360" s="41"/>
      <c r="H360" s="152"/>
      <c r="I360" s="152"/>
      <c r="J360" s="152"/>
      <c r="K360" s="41"/>
      <c r="L360" s="128"/>
      <c r="M360" s="128"/>
    </row>
    <row r="361" spans="1:15">
      <c r="A361" s="35">
        <v>156</v>
      </c>
      <c r="B361" s="164" t="s">
        <v>345</v>
      </c>
      <c r="C361" s="160">
        <v>345000</v>
      </c>
      <c r="D361" s="25">
        <v>115000</v>
      </c>
      <c r="E361" s="24">
        <v>230000</v>
      </c>
      <c r="F361" s="24">
        <v>23000</v>
      </c>
      <c r="G361" s="26">
        <v>207000</v>
      </c>
      <c r="H361" s="25">
        <v>0</v>
      </c>
      <c r="I361" s="25">
        <v>0</v>
      </c>
      <c r="J361" s="25">
        <v>0</v>
      </c>
      <c r="K361" s="26">
        <v>207000</v>
      </c>
      <c r="L361" s="361" t="s">
        <v>346</v>
      </c>
      <c r="M361" s="361"/>
      <c r="N361" s="361"/>
      <c r="O361" s="361"/>
    </row>
    <row r="362" spans="1:15">
      <c r="A362" s="35">
        <v>157</v>
      </c>
      <c r="B362" s="164" t="s">
        <v>347</v>
      </c>
      <c r="C362" s="160">
        <v>278000</v>
      </c>
      <c r="D362" s="25">
        <v>185333.33333333331</v>
      </c>
      <c r="E362" s="24">
        <v>92666</v>
      </c>
      <c r="F362" s="24">
        <v>9266.6</v>
      </c>
      <c r="G362" s="26">
        <v>83399.399999999994</v>
      </c>
      <c r="H362" s="25">
        <v>0</v>
      </c>
      <c r="I362" s="25">
        <v>0</v>
      </c>
      <c r="J362" s="25">
        <v>0</v>
      </c>
      <c r="K362" s="26">
        <v>83399.399999999994</v>
      </c>
      <c r="L362" s="361" t="s">
        <v>348</v>
      </c>
      <c r="M362" s="361"/>
      <c r="N362" s="361"/>
      <c r="O362" s="361"/>
    </row>
    <row r="363" spans="1:15">
      <c r="A363" s="35">
        <v>158</v>
      </c>
      <c r="B363" s="164" t="s">
        <v>349</v>
      </c>
      <c r="C363" s="160">
        <v>278000</v>
      </c>
      <c r="D363" s="25">
        <v>92666.666666666657</v>
      </c>
      <c r="E363" s="24">
        <v>185333.33333333334</v>
      </c>
      <c r="F363" s="24">
        <v>18533.333333333336</v>
      </c>
      <c r="G363" s="26">
        <v>166800</v>
      </c>
      <c r="H363" s="25">
        <v>0</v>
      </c>
      <c r="I363" s="25">
        <v>0</v>
      </c>
      <c r="J363" s="25">
        <v>0</v>
      </c>
      <c r="K363" s="26">
        <v>166800</v>
      </c>
      <c r="L363" s="361" t="s">
        <v>346</v>
      </c>
      <c r="M363" s="361"/>
      <c r="N363" s="361"/>
      <c r="O363" s="361"/>
    </row>
    <row r="364" spans="1:15">
      <c r="A364" s="35">
        <v>159</v>
      </c>
      <c r="B364" s="149" t="s">
        <v>350</v>
      </c>
      <c r="C364" s="160">
        <v>60000</v>
      </c>
      <c r="D364" s="25">
        <v>32000</v>
      </c>
      <c r="E364" s="24">
        <v>28000</v>
      </c>
      <c r="F364" s="24">
        <v>2800</v>
      </c>
      <c r="G364" s="26">
        <v>25200</v>
      </c>
      <c r="H364" s="25">
        <v>0</v>
      </c>
      <c r="I364" s="25">
        <v>0</v>
      </c>
      <c r="J364" s="25">
        <v>0</v>
      </c>
      <c r="K364" s="26">
        <v>25200</v>
      </c>
      <c r="L364" s="361" t="s">
        <v>324</v>
      </c>
      <c r="M364" s="361"/>
      <c r="N364" s="361"/>
      <c r="O364" s="361"/>
    </row>
    <row r="365" spans="1:15">
      <c r="C365" s="165"/>
      <c r="D365" s="165"/>
      <c r="E365" s="166"/>
      <c r="F365" s="148"/>
      <c r="G365" s="32"/>
      <c r="H365" s="194"/>
      <c r="I365" s="194"/>
      <c r="J365" s="194"/>
      <c r="K365" s="32"/>
      <c r="L365" s="148"/>
      <c r="M365" s="148"/>
      <c r="N365" s="167"/>
      <c r="O365" s="167"/>
    </row>
    <row r="366" spans="1:15">
      <c r="B366" s="178" t="s">
        <v>351</v>
      </c>
      <c r="E366" s="178"/>
      <c r="F366" s="178"/>
      <c r="G366" s="179"/>
      <c r="H366" s="178"/>
      <c r="I366" s="178"/>
      <c r="J366" s="178"/>
      <c r="K366" s="179"/>
      <c r="L366" s="178"/>
      <c r="M366" s="178"/>
      <c r="N366" s="178"/>
    </row>
    <row r="367" spans="1:15">
      <c r="B367" s="178"/>
      <c r="E367" s="178"/>
      <c r="F367" s="178"/>
      <c r="G367" s="179"/>
      <c r="H367" s="178"/>
      <c r="I367" s="178"/>
      <c r="J367" s="178"/>
      <c r="K367" s="179"/>
      <c r="L367" s="178"/>
      <c r="M367" s="178"/>
      <c r="N367" s="178"/>
    </row>
    <row r="368" spans="1:15" ht="38.25">
      <c r="B368" s="12" t="s">
        <v>3</v>
      </c>
      <c r="C368" s="12" t="s">
        <v>4</v>
      </c>
      <c r="D368" s="13" t="s">
        <v>5</v>
      </c>
      <c r="E368" s="12" t="s">
        <v>6</v>
      </c>
      <c r="F368" s="14" t="s">
        <v>7</v>
      </c>
      <c r="G368" s="12" t="s">
        <v>8</v>
      </c>
      <c r="H368" s="13" t="s">
        <v>9</v>
      </c>
      <c r="I368" s="13" t="s">
        <v>10</v>
      </c>
      <c r="J368" s="13" t="s">
        <v>11</v>
      </c>
      <c r="K368" s="13" t="s">
        <v>12</v>
      </c>
      <c r="L368" s="358" t="s">
        <v>13</v>
      </c>
      <c r="M368" s="359"/>
      <c r="N368" s="359"/>
      <c r="O368" s="360"/>
    </row>
    <row r="369" spans="1:15">
      <c r="A369" s="35">
        <v>160</v>
      </c>
      <c r="B369" s="47" t="s">
        <v>280</v>
      </c>
      <c r="C369" s="160">
        <v>714000</v>
      </c>
      <c r="D369" s="25">
        <v>0</v>
      </c>
      <c r="E369" s="24">
        <v>714000</v>
      </c>
      <c r="F369" s="24">
        <v>71400</v>
      </c>
      <c r="G369" s="26">
        <v>642600</v>
      </c>
      <c r="H369" s="25">
        <v>0</v>
      </c>
      <c r="I369" s="25">
        <v>0</v>
      </c>
      <c r="J369" s="25">
        <v>0</v>
      </c>
      <c r="K369" s="26">
        <v>642600</v>
      </c>
      <c r="L369" s="361"/>
      <c r="M369" s="361"/>
      <c r="N369" s="361"/>
      <c r="O369" s="361"/>
    </row>
    <row r="370" spans="1:15">
      <c r="A370" s="35">
        <v>161</v>
      </c>
      <c r="B370" s="47" t="s">
        <v>281</v>
      </c>
      <c r="C370" s="160">
        <v>533000</v>
      </c>
      <c r="D370" s="25">
        <v>0</v>
      </c>
      <c r="E370" s="24">
        <v>533000</v>
      </c>
      <c r="F370" s="24">
        <v>53300</v>
      </c>
      <c r="G370" s="26">
        <v>479700</v>
      </c>
      <c r="H370" s="25">
        <v>1998.75</v>
      </c>
      <c r="I370" s="25">
        <v>0</v>
      </c>
      <c r="J370" s="25">
        <v>0</v>
      </c>
      <c r="K370" s="26">
        <v>477701.25</v>
      </c>
      <c r="L370" s="361"/>
      <c r="M370" s="361"/>
      <c r="N370" s="361"/>
      <c r="O370" s="361"/>
    </row>
    <row r="371" spans="1:15">
      <c r="A371" s="35">
        <v>162</v>
      </c>
      <c r="B371" s="47" t="s">
        <v>282</v>
      </c>
      <c r="C371" s="160">
        <v>533000</v>
      </c>
      <c r="D371" s="25">
        <v>0</v>
      </c>
      <c r="E371" s="24">
        <v>533000</v>
      </c>
      <c r="F371" s="24">
        <v>53300</v>
      </c>
      <c r="G371" s="26">
        <v>479700</v>
      </c>
      <c r="H371" s="25">
        <v>1998.75</v>
      </c>
      <c r="I371" s="25">
        <v>0</v>
      </c>
      <c r="J371" s="25">
        <v>0</v>
      </c>
      <c r="K371" s="26">
        <v>477701.25</v>
      </c>
      <c r="L371" s="361"/>
      <c r="M371" s="361"/>
      <c r="N371" s="361"/>
      <c r="O371" s="361"/>
    </row>
    <row r="372" spans="1:15">
      <c r="A372" s="35">
        <v>163</v>
      </c>
      <c r="B372" s="47" t="s">
        <v>283</v>
      </c>
      <c r="C372" s="160">
        <v>498000</v>
      </c>
      <c r="D372" s="25">
        <v>0</v>
      </c>
      <c r="E372" s="24">
        <v>498000</v>
      </c>
      <c r="F372" s="24">
        <v>49800</v>
      </c>
      <c r="G372" s="26">
        <v>448200</v>
      </c>
      <c r="H372" s="25">
        <v>1867.5</v>
      </c>
      <c r="I372" s="25">
        <v>0</v>
      </c>
      <c r="J372" s="25">
        <v>0</v>
      </c>
      <c r="K372" s="26">
        <v>446332</v>
      </c>
      <c r="L372" s="361"/>
      <c r="M372" s="361"/>
      <c r="N372" s="361"/>
      <c r="O372" s="361"/>
    </row>
    <row r="373" spans="1:15">
      <c r="A373" s="35">
        <v>164</v>
      </c>
      <c r="B373" s="47" t="s">
        <v>284</v>
      </c>
      <c r="C373" s="160">
        <v>249000</v>
      </c>
      <c r="D373" s="25">
        <v>0</v>
      </c>
      <c r="E373" s="24">
        <v>249000</v>
      </c>
      <c r="F373" s="24">
        <v>24900</v>
      </c>
      <c r="G373" s="26">
        <v>224100</v>
      </c>
      <c r="H373" s="25">
        <v>3735</v>
      </c>
      <c r="I373" s="25">
        <v>0</v>
      </c>
      <c r="J373" s="25">
        <v>0</v>
      </c>
      <c r="K373" s="26">
        <v>220365</v>
      </c>
      <c r="L373" s="361"/>
      <c r="M373" s="361"/>
      <c r="N373" s="361"/>
      <c r="O373" s="361"/>
    </row>
    <row r="374" spans="1:15">
      <c r="A374" s="35">
        <v>165</v>
      </c>
      <c r="B374" s="47" t="s">
        <v>285</v>
      </c>
      <c r="C374" s="160">
        <v>508000</v>
      </c>
      <c r="D374" s="25">
        <v>0</v>
      </c>
      <c r="E374" s="24">
        <v>508000</v>
      </c>
      <c r="F374" s="24">
        <v>50800</v>
      </c>
      <c r="G374" s="26">
        <v>457200</v>
      </c>
      <c r="H374" s="25">
        <v>7620</v>
      </c>
      <c r="I374" s="25">
        <v>0</v>
      </c>
      <c r="J374" s="25">
        <v>0</v>
      </c>
      <c r="K374" s="26">
        <v>449580</v>
      </c>
      <c r="L374" s="361"/>
      <c r="M374" s="361"/>
      <c r="N374" s="361"/>
      <c r="O374" s="361"/>
    </row>
    <row r="375" spans="1:15">
      <c r="A375" s="35">
        <v>166</v>
      </c>
      <c r="B375" s="47" t="s">
        <v>286</v>
      </c>
      <c r="C375" s="160">
        <v>472000</v>
      </c>
      <c r="D375" s="25">
        <v>0</v>
      </c>
      <c r="E375" s="24">
        <v>472000</v>
      </c>
      <c r="F375" s="24">
        <v>47200</v>
      </c>
      <c r="G375" s="26">
        <v>424800</v>
      </c>
      <c r="H375" s="25">
        <v>0</v>
      </c>
      <c r="I375" s="25">
        <v>0</v>
      </c>
      <c r="J375" s="25">
        <v>0</v>
      </c>
      <c r="K375" s="26">
        <v>424800</v>
      </c>
      <c r="L375" s="361"/>
      <c r="M375" s="361"/>
      <c r="N375" s="361"/>
      <c r="O375" s="361"/>
    </row>
    <row r="376" spans="1:15">
      <c r="C376" s="229"/>
      <c r="D376" s="229"/>
      <c r="E376" s="229"/>
      <c r="F376" s="229"/>
      <c r="G376" s="230"/>
      <c r="H376" s="231"/>
      <c r="I376" s="231"/>
      <c r="J376" s="231"/>
      <c r="K376" s="230"/>
    </row>
    <row r="377" spans="1:15">
      <c r="C377" s="232">
        <v>3507000</v>
      </c>
      <c r="D377" s="232">
        <v>0</v>
      </c>
      <c r="E377" s="232">
        <v>3507000</v>
      </c>
      <c r="F377" s="232">
        <v>350700</v>
      </c>
      <c r="G377" s="232">
        <v>3156300</v>
      </c>
      <c r="H377" s="232">
        <v>17221</v>
      </c>
      <c r="I377" s="232">
        <v>0</v>
      </c>
      <c r="J377" s="232">
        <v>0</v>
      </c>
      <c r="K377" s="232">
        <v>3139079</v>
      </c>
      <c r="L377" s="187"/>
      <c r="M377" s="187"/>
      <c r="N377" s="73"/>
    </row>
    <row r="378" spans="1:15" ht="15.75" thickBot="1">
      <c r="C378" s="46"/>
      <c r="D378" s="46"/>
      <c r="E378" s="46"/>
      <c r="F378" s="46"/>
      <c r="G378" s="20"/>
      <c r="H378" s="20"/>
      <c r="I378" s="20"/>
      <c r="J378" s="20"/>
      <c r="K378" s="20"/>
      <c r="L378" s="32"/>
      <c r="M378" s="32"/>
      <c r="N378" s="32"/>
      <c r="O378" s="46"/>
    </row>
    <row r="379" spans="1:15" ht="15.75" thickBot="1">
      <c r="A379" s="11"/>
      <c r="B379" s="56" t="s">
        <v>34</v>
      </c>
      <c r="C379" s="57">
        <v>7052977</v>
      </c>
      <c r="D379" s="57">
        <v>0</v>
      </c>
      <c r="E379" s="57">
        <v>7052977</v>
      </c>
      <c r="F379" s="57">
        <v>705297.7</v>
      </c>
      <c r="G379" s="57">
        <v>6347679.3000000017</v>
      </c>
      <c r="H379" s="57">
        <v>23457.921249999999</v>
      </c>
      <c r="I379" s="57">
        <v>0</v>
      </c>
      <c r="J379" s="57">
        <v>0</v>
      </c>
      <c r="K379" s="57">
        <v>6324221.3787500011</v>
      </c>
      <c r="L379" s="148"/>
      <c r="M379" s="148"/>
      <c r="N379" s="188"/>
      <c r="O379" s="188"/>
    </row>
    <row r="380" spans="1:15" ht="15.75" thickBot="1">
      <c r="A380" s="11"/>
      <c r="B380" s="126"/>
      <c r="C380" s="128"/>
      <c r="D380" s="41"/>
      <c r="E380" s="128"/>
      <c r="F380" s="128"/>
      <c r="G380" s="41"/>
      <c r="H380" s="41"/>
      <c r="I380" s="41"/>
      <c r="J380" s="41"/>
      <c r="K380" s="41"/>
      <c r="L380" s="148"/>
      <c r="M380" s="148"/>
      <c r="N380" s="188"/>
      <c r="O380" s="188"/>
    </row>
    <row r="381" spans="1:15" ht="15.75" thickBot="1">
      <c r="A381" s="11"/>
      <c r="B381" s="56" t="s">
        <v>8</v>
      </c>
      <c r="C381" s="57">
        <v>7592977</v>
      </c>
      <c r="D381" s="57">
        <v>53333.333333333336</v>
      </c>
      <c r="E381" s="57">
        <v>7539643.666666667</v>
      </c>
      <c r="F381" s="57">
        <v>753964.36666666658</v>
      </c>
      <c r="G381" s="58">
        <v>6785679.3000000017</v>
      </c>
      <c r="H381" s="57">
        <v>23457.921249999999</v>
      </c>
      <c r="I381" s="57">
        <v>0</v>
      </c>
      <c r="J381" s="57">
        <v>0</v>
      </c>
      <c r="K381" s="58">
        <v>6762221.3787500011</v>
      </c>
      <c r="L381" s="148"/>
      <c r="M381" s="148"/>
      <c r="N381" s="188"/>
      <c r="O381" s="188"/>
    </row>
    <row r="382" spans="1:15">
      <c r="C382" s="165"/>
      <c r="D382" s="165"/>
      <c r="E382" s="166"/>
      <c r="F382" s="148"/>
    </row>
    <row r="383" spans="1:15">
      <c r="C383" s="165"/>
      <c r="D383" s="165"/>
      <c r="E383" s="166"/>
      <c r="F383" s="148"/>
    </row>
    <row r="384" spans="1:15" ht="15.75" thickBot="1">
      <c r="C384" s="165"/>
      <c r="D384" s="165"/>
      <c r="E384" s="166"/>
      <c r="F384" s="148"/>
      <c r="G384" s="189"/>
      <c r="H384" s="190"/>
      <c r="I384" s="190"/>
      <c r="J384" s="190"/>
      <c r="K384" s="189"/>
      <c r="L384" s="191"/>
      <c r="M384" s="191"/>
    </row>
    <row r="385" spans="1:15">
      <c r="A385" s="192"/>
      <c r="B385" s="199"/>
      <c r="C385" s="199"/>
      <c r="D385" s="199"/>
      <c r="E385" s="199"/>
      <c r="F385" s="199"/>
      <c r="N385" s="3"/>
      <c r="O385" s="3"/>
    </row>
    <row r="386" spans="1:15">
      <c r="A386" s="192"/>
      <c r="B386" s="199"/>
      <c r="C386" s="199"/>
      <c r="D386" s="199"/>
      <c r="E386" s="199"/>
      <c r="F386" s="199"/>
      <c r="G386" s="365" t="s">
        <v>287</v>
      </c>
      <c r="H386" s="365"/>
      <c r="I386" s="365"/>
      <c r="J386" s="365"/>
      <c r="K386" s="365"/>
      <c r="L386" s="365"/>
      <c r="M386" s="365"/>
      <c r="N386" s="3"/>
      <c r="O386" s="3"/>
    </row>
    <row r="387" spans="1:15">
      <c r="A387" s="192"/>
      <c r="B387" s="83"/>
      <c r="C387" s="195"/>
      <c r="D387" s="195"/>
      <c r="E387" s="199"/>
      <c r="F387" s="196"/>
      <c r="G387" s="365" t="s">
        <v>288</v>
      </c>
      <c r="H387" s="365"/>
      <c r="I387" s="365"/>
      <c r="J387" s="365"/>
      <c r="K387" s="365"/>
      <c r="L387" s="365"/>
      <c r="M387" s="365"/>
      <c r="N387" s="3"/>
      <c r="O387" s="3"/>
    </row>
    <row r="388" spans="1:15">
      <c r="A388" s="192"/>
      <c r="B388" s="83"/>
      <c r="C388" s="195"/>
      <c r="D388" s="195"/>
      <c r="E388" s="197"/>
      <c r="F388" s="197"/>
      <c r="N388" s="3"/>
      <c r="O388" s="3"/>
    </row>
    <row r="389" spans="1:15">
      <c r="A389" s="192"/>
      <c r="B389" s="83"/>
      <c r="C389" s="195"/>
      <c r="D389" s="195"/>
      <c r="E389" s="197"/>
      <c r="F389" s="197"/>
      <c r="N389" s="3"/>
      <c r="O389" s="3"/>
    </row>
    <row r="390" spans="1:15">
      <c r="A390" s="192"/>
      <c r="B390" s="83"/>
      <c r="C390" s="195"/>
      <c r="D390" s="195"/>
      <c r="E390" s="197"/>
      <c r="F390" s="197"/>
      <c r="G390" s="197"/>
      <c r="H390" s="197"/>
      <c r="I390" s="197"/>
      <c r="J390" s="197"/>
      <c r="K390" s="197"/>
      <c r="L390" s="197"/>
      <c r="M390" s="197"/>
      <c r="N390" s="3"/>
      <c r="O390" s="3"/>
    </row>
    <row r="391" spans="1:15">
      <c r="A391" s="192"/>
      <c r="B391" s="83"/>
      <c r="C391" s="195"/>
      <c r="D391" s="195"/>
      <c r="E391" s="197"/>
      <c r="F391" s="197"/>
      <c r="G391" s="197"/>
      <c r="H391" s="197"/>
      <c r="I391" s="197"/>
      <c r="J391" s="197"/>
      <c r="K391" s="197"/>
      <c r="L391" s="197"/>
      <c r="M391" s="197"/>
      <c r="N391" s="3"/>
      <c r="O391" s="3"/>
    </row>
    <row r="392" spans="1:15">
      <c r="A392" s="192"/>
      <c r="B392" s="83"/>
      <c r="C392" s="195"/>
      <c r="D392" s="195"/>
      <c r="E392" s="197"/>
      <c r="F392" s="197"/>
      <c r="N392" s="3"/>
      <c r="O392" s="3"/>
    </row>
    <row r="406" spans="1:15">
      <c r="A406" s="192"/>
      <c r="B406" s="83"/>
      <c r="C406" s="195"/>
      <c r="D406" s="195"/>
      <c r="E406" s="197"/>
      <c r="F406" s="197"/>
      <c r="G406" s="197"/>
      <c r="H406" s="197"/>
      <c r="I406" s="197"/>
      <c r="J406" s="197"/>
      <c r="K406" s="197"/>
      <c r="L406" s="197"/>
      <c r="M406" s="197"/>
      <c r="N406" s="73"/>
      <c r="O406" s="73"/>
    </row>
    <row r="407" spans="1:15">
      <c r="A407" s="192"/>
      <c r="B407" s="83"/>
      <c r="C407" s="195"/>
      <c r="D407" s="195"/>
      <c r="E407" s="197"/>
      <c r="F407" s="197"/>
      <c r="G407" s="197"/>
      <c r="H407" s="197"/>
      <c r="I407" s="197"/>
      <c r="J407" s="197"/>
      <c r="K407" s="197"/>
      <c r="L407" s="197"/>
      <c r="M407" s="197"/>
      <c r="N407" s="73"/>
      <c r="O407" s="73"/>
    </row>
    <row r="408" spans="1:15">
      <c r="A408" s="192"/>
      <c r="B408" s="3"/>
      <c r="C408" s="195"/>
      <c r="D408" s="195"/>
      <c r="E408" s="197"/>
      <c r="F408" s="197"/>
      <c r="G408" s="197"/>
      <c r="H408" s="197"/>
      <c r="I408" s="197"/>
      <c r="J408" s="197"/>
      <c r="K408" s="197"/>
      <c r="L408" s="197"/>
      <c r="M408" s="197"/>
      <c r="N408" s="73"/>
      <c r="O408" s="73"/>
    </row>
    <row r="409" spans="1:15">
      <c r="A409" s="192"/>
      <c r="B409" s="3"/>
      <c r="C409" s="195"/>
      <c r="D409" s="195"/>
      <c r="E409" s="197"/>
      <c r="F409" s="197"/>
      <c r="G409" s="197"/>
      <c r="H409" s="197"/>
      <c r="I409" s="197"/>
      <c r="J409" s="197"/>
      <c r="K409" s="197"/>
      <c r="L409" s="197"/>
      <c r="M409" s="197"/>
      <c r="N409" s="73"/>
      <c r="O409" s="73"/>
    </row>
    <row r="410" spans="1:15">
      <c r="A410" s="21"/>
      <c r="B410" s="3"/>
      <c r="C410" s="3"/>
      <c r="D410" s="3"/>
      <c r="E410" s="3"/>
      <c r="F410" s="3"/>
      <c r="G410" s="159"/>
      <c r="H410" s="158"/>
      <c r="I410" s="158"/>
      <c r="J410" s="158"/>
      <c r="K410" s="159"/>
      <c r="L410" s="3"/>
      <c r="M410" s="3"/>
      <c r="N410" s="73"/>
      <c r="O410" s="73"/>
    </row>
    <row r="411" spans="1:15">
      <c r="A411" s="21"/>
      <c r="B411" s="3"/>
      <c r="C411" s="3"/>
      <c r="D411" s="3"/>
      <c r="E411" s="3"/>
      <c r="F411" s="3"/>
      <c r="G411" s="159"/>
      <c r="H411" s="158"/>
      <c r="I411" s="158"/>
      <c r="J411" s="158"/>
      <c r="K411" s="159"/>
      <c r="L411" s="3"/>
      <c r="M411" s="3"/>
      <c r="N411" s="73"/>
      <c r="O411" s="73"/>
    </row>
    <row r="412" spans="1:15">
      <c r="A412" s="21"/>
      <c r="B412" s="3"/>
      <c r="C412" s="3"/>
      <c r="D412" s="3"/>
      <c r="E412" s="3"/>
      <c r="F412" s="3"/>
      <c r="G412" s="159"/>
      <c r="H412" s="158"/>
      <c r="I412" s="158"/>
      <c r="J412" s="158"/>
      <c r="K412" s="159"/>
      <c r="L412" s="3"/>
      <c r="M412" s="3"/>
      <c r="N412" s="73"/>
      <c r="O412" s="73"/>
    </row>
    <row r="413" spans="1:15">
      <c r="A413" s="21"/>
      <c r="B413" s="3"/>
      <c r="C413" s="3"/>
      <c r="D413" s="3"/>
      <c r="E413" s="3"/>
      <c r="F413" s="3"/>
      <c r="G413" s="159"/>
      <c r="H413" s="158"/>
      <c r="I413" s="158"/>
      <c r="J413" s="158"/>
      <c r="K413" s="159"/>
      <c r="L413" s="3"/>
      <c r="M413" s="3"/>
      <c r="N413" s="73"/>
      <c r="O413" s="73"/>
    </row>
    <row r="414" spans="1:15">
      <c r="A414" s="21"/>
      <c r="B414" s="3"/>
      <c r="C414" s="3"/>
      <c r="D414" s="3"/>
      <c r="E414" s="3"/>
      <c r="F414" s="3"/>
      <c r="G414" s="159"/>
      <c r="H414" s="158"/>
      <c r="I414" s="158"/>
      <c r="J414" s="158"/>
      <c r="K414" s="159"/>
      <c r="L414" s="3"/>
      <c r="M414" s="3"/>
      <c r="N414" s="73"/>
      <c r="O414" s="73"/>
    </row>
    <row r="415" spans="1:15">
      <c r="A415" s="21"/>
      <c r="B415" s="3"/>
      <c r="C415" s="3"/>
      <c r="D415" s="3"/>
      <c r="E415" s="3"/>
      <c r="F415" s="3"/>
      <c r="G415" s="159"/>
      <c r="H415" s="158"/>
      <c r="I415" s="158"/>
      <c r="J415" s="158"/>
      <c r="K415" s="159"/>
      <c r="L415" s="3"/>
      <c r="M415" s="3"/>
      <c r="N415" s="73"/>
      <c r="O415" s="73"/>
    </row>
    <row r="416" spans="1:15">
      <c r="A416" s="21"/>
      <c r="B416" s="3"/>
      <c r="C416" s="3"/>
      <c r="D416" s="3"/>
      <c r="E416" s="3"/>
      <c r="F416" s="3"/>
      <c r="G416" s="159"/>
      <c r="H416" s="158"/>
      <c r="I416" s="158"/>
      <c r="J416" s="158"/>
      <c r="K416" s="159"/>
      <c r="L416" s="3"/>
      <c r="M416" s="3"/>
      <c r="N416" s="73"/>
      <c r="O416" s="73"/>
    </row>
    <row r="417" spans="1:15">
      <c r="A417" s="21"/>
      <c r="B417" s="3"/>
      <c r="C417" s="3"/>
      <c r="D417" s="3"/>
      <c r="E417" s="3"/>
      <c r="F417" s="3"/>
      <c r="G417" s="159"/>
      <c r="H417" s="158"/>
      <c r="I417" s="158"/>
      <c r="J417" s="158"/>
      <c r="K417" s="159"/>
      <c r="L417" s="3"/>
      <c r="M417" s="3"/>
      <c r="N417" s="73"/>
      <c r="O417" s="73"/>
    </row>
    <row r="418" spans="1:15">
      <c r="A418" s="21"/>
      <c r="B418" s="3"/>
      <c r="C418" s="3"/>
      <c r="D418" s="3"/>
      <c r="E418" s="3"/>
      <c r="F418" s="3"/>
      <c r="G418" s="159"/>
      <c r="H418" s="158"/>
      <c r="I418" s="158"/>
      <c r="J418" s="158"/>
      <c r="K418" s="159"/>
      <c r="L418" s="3"/>
      <c r="M418" s="3"/>
      <c r="N418" s="73"/>
      <c r="O418" s="73"/>
    </row>
    <row r="419" spans="1:15">
      <c r="A419" s="21"/>
      <c r="B419" s="3"/>
      <c r="C419" s="3"/>
      <c r="D419" s="3"/>
      <c r="E419" s="3"/>
      <c r="F419" s="3"/>
      <c r="G419" s="159"/>
      <c r="H419" s="158"/>
      <c r="I419" s="158"/>
      <c r="J419" s="158"/>
      <c r="K419" s="159"/>
      <c r="L419" s="3"/>
      <c r="M419" s="3"/>
      <c r="N419" s="73"/>
      <c r="O419" s="73"/>
    </row>
    <row r="420" spans="1:15">
      <c r="A420" s="21"/>
      <c r="B420" s="3"/>
      <c r="C420" s="3"/>
      <c r="D420" s="3"/>
      <c r="E420" s="3"/>
      <c r="F420" s="3"/>
      <c r="G420" s="159"/>
      <c r="H420" s="158"/>
      <c r="I420" s="158"/>
      <c r="J420" s="158"/>
      <c r="K420" s="159"/>
      <c r="L420" s="3"/>
      <c r="M420" s="3"/>
      <c r="N420" s="73"/>
      <c r="O420" s="73"/>
    </row>
    <row r="421" spans="1:15">
      <c r="A421" s="21"/>
      <c r="B421" s="3"/>
      <c r="C421" s="3"/>
      <c r="D421" s="3"/>
      <c r="E421" s="3"/>
      <c r="F421" s="3"/>
      <c r="G421" s="159"/>
      <c r="H421" s="158"/>
      <c r="I421" s="158"/>
      <c r="J421" s="158"/>
      <c r="K421" s="159"/>
      <c r="L421" s="3"/>
      <c r="M421" s="3"/>
      <c r="N421" s="73"/>
      <c r="O421" s="73"/>
    </row>
    <row r="422" spans="1:15">
      <c r="A422" s="21"/>
      <c r="B422" s="3"/>
      <c r="C422" s="3"/>
      <c r="D422" s="3"/>
      <c r="E422" s="3"/>
      <c r="F422" s="3"/>
      <c r="G422" s="159"/>
      <c r="H422" s="158"/>
      <c r="I422" s="158"/>
      <c r="J422" s="158"/>
      <c r="K422" s="159"/>
      <c r="L422" s="3"/>
      <c r="M422" s="3"/>
      <c r="N422" s="73"/>
      <c r="O422" s="73"/>
    </row>
    <row r="423" spans="1:15">
      <c r="A423" s="21"/>
      <c r="B423" s="3"/>
      <c r="C423" s="3"/>
      <c r="D423" s="3"/>
      <c r="E423" s="3"/>
      <c r="F423" s="3"/>
      <c r="G423" s="159"/>
      <c r="H423" s="158"/>
      <c r="I423" s="158"/>
      <c r="J423" s="158"/>
      <c r="K423" s="159"/>
      <c r="L423" s="3"/>
      <c r="M423" s="3"/>
      <c r="N423" s="73"/>
      <c r="O423" s="73"/>
    </row>
    <row r="424" spans="1:15">
      <c r="A424" s="21"/>
      <c r="B424" s="3"/>
      <c r="C424" s="3"/>
      <c r="D424" s="3"/>
      <c r="E424" s="3"/>
      <c r="F424" s="3"/>
      <c r="G424" s="159"/>
      <c r="H424" s="158"/>
      <c r="I424" s="158"/>
      <c r="J424" s="158"/>
      <c r="K424" s="159"/>
      <c r="L424" s="3"/>
      <c r="M424" s="3"/>
      <c r="N424" s="73"/>
      <c r="O424" s="73"/>
    </row>
    <row r="425" spans="1:15">
      <c r="A425" s="21"/>
      <c r="B425" s="3"/>
      <c r="C425" s="3"/>
      <c r="D425" s="3"/>
      <c r="E425" s="3"/>
      <c r="F425" s="3"/>
      <c r="G425" s="159"/>
      <c r="H425" s="158"/>
      <c r="I425" s="158"/>
      <c r="J425" s="158"/>
      <c r="K425" s="159"/>
      <c r="L425" s="3"/>
      <c r="M425" s="3"/>
      <c r="N425" s="73"/>
      <c r="O425" s="73"/>
    </row>
    <row r="426" spans="1:15">
      <c r="A426" s="21"/>
      <c r="B426" s="3"/>
      <c r="C426" s="3"/>
      <c r="D426" s="3"/>
      <c r="E426" s="3"/>
      <c r="F426" s="3"/>
      <c r="G426" s="159"/>
      <c r="H426" s="158"/>
      <c r="I426" s="158"/>
      <c r="J426" s="158"/>
      <c r="K426" s="159"/>
      <c r="L426" s="3"/>
      <c r="M426" s="3"/>
      <c r="N426" s="73"/>
      <c r="O426" s="73"/>
    </row>
    <row r="427" spans="1:15">
      <c r="A427" s="21"/>
      <c r="B427" s="3"/>
      <c r="C427" s="3"/>
      <c r="D427" s="3"/>
      <c r="E427" s="3"/>
      <c r="F427" s="3"/>
      <c r="G427" s="159"/>
      <c r="H427" s="158"/>
      <c r="I427" s="158"/>
      <c r="J427" s="158"/>
      <c r="K427" s="159"/>
      <c r="L427" s="3"/>
      <c r="M427" s="3"/>
      <c r="N427" s="73"/>
      <c r="O427" s="73"/>
    </row>
    <row r="428" spans="1:15">
      <c r="A428" s="21"/>
      <c r="B428" s="3"/>
      <c r="C428" s="3"/>
      <c r="D428" s="3"/>
      <c r="E428" s="3"/>
      <c r="F428" s="3"/>
      <c r="G428" s="159"/>
      <c r="H428" s="158"/>
      <c r="I428" s="158"/>
      <c r="J428" s="158"/>
      <c r="K428" s="159"/>
      <c r="L428" s="3"/>
      <c r="M428" s="3"/>
      <c r="N428" s="73"/>
      <c r="O428" s="73"/>
    </row>
    <row r="429" spans="1:15">
      <c r="A429" s="21"/>
      <c r="B429" s="3"/>
      <c r="C429" s="3"/>
      <c r="D429" s="3"/>
      <c r="E429" s="3"/>
      <c r="F429" s="3"/>
      <c r="G429" s="159"/>
      <c r="H429" s="158"/>
      <c r="I429" s="158"/>
      <c r="J429" s="158"/>
      <c r="K429" s="159"/>
      <c r="L429" s="3"/>
      <c r="M429" s="3"/>
      <c r="N429" s="73"/>
      <c r="O429" s="73"/>
    </row>
    <row r="430" spans="1:15">
      <c r="A430" s="21"/>
      <c r="B430" s="3"/>
      <c r="C430" s="3"/>
      <c r="D430" s="3"/>
      <c r="E430" s="3"/>
      <c r="F430" s="3"/>
      <c r="G430" s="159"/>
      <c r="H430" s="158"/>
      <c r="I430" s="158"/>
      <c r="J430" s="158"/>
      <c r="K430" s="159"/>
      <c r="L430" s="3"/>
      <c r="M430" s="3"/>
      <c r="N430" s="73"/>
      <c r="O430" s="73"/>
    </row>
    <row r="431" spans="1:15">
      <c r="A431" s="21"/>
      <c r="B431" s="3"/>
      <c r="C431" s="3"/>
      <c r="D431" s="3"/>
      <c r="E431" s="3"/>
      <c r="F431" s="3"/>
      <c r="G431" s="159"/>
      <c r="H431" s="158"/>
      <c r="I431" s="158"/>
      <c r="J431" s="158"/>
      <c r="K431" s="159"/>
      <c r="L431" s="3"/>
      <c r="M431" s="3"/>
      <c r="N431" s="73"/>
      <c r="O431" s="73"/>
    </row>
    <row r="432" spans="1:15">
      <c r="A432" s="21"/>
      <c r="B432" s="3"/>
      <c r="C432" s="3"/>
      <c r="D432" s="3"/>
      <c r="E432" s="3"/>
      <c r="F432" s="3"/>
      <c r="G432" s="159"/>
      <c r="H432" s="158"/>
      <c r="I432" s="158"/>
      <c r="J432" s="158"/>
      <c r="K432" s="159"/>
      <c r="L432" s="3"/>
      <c r="M432" s="3"/>
      <c r="N432" s="73"/>
      <c r="O432" s="73"/>
    </row>
    <row r="433" spans="1:15">
      <c r="A433" s="21"/>
      <c r="B433" s="3"/>
      <c r="C433" s="3"/>
      <c r="D433" s="3"/>
      <c r="E433" s="3"/>
      <c r="F433" s="3"/>
      <c r="G433" s="159"/>
      <c r="H433" s="158"/>
      <c r="I433" s="158"/>
      <c r="J433" s="158"/>
      <c r="K433" s="159"/>
      <c r="L433" s="3"/>
      <c r="M433" s="3"/>
      <c r="N433" s="73"/>
      <c r="O433" s="73"/>
    </row>
    <row r="434" spans="1:15">
      <c r="A434" s="21"/>
      <c r="B434" s="3"/>
      <c r="C434" s="3"/>
      <c r="D434" s="3"/>
      <c r="E434" s="3"/>
      <c r="F434" s="3"/>
      <c r="G434" s="159"/>
      <c r="H434" s="158"/>
      <c r="I434" s="158"/>
      <c r="J434" s="158"/>
      <c r="K434" s="159"/>
      <c r="L434" s="3"/>
      <c r="M434" s="3"/>
      <c r="N434" s="73"/>
      <c r="O434" s="73"/>
    </row>
    <row r="435" spans="1:15">
      <c r="A435" s="21"/>
      <c r="B435" s="3"/>
      <c r="C435" s="3"/>
      <c r="D435" s="3"/>
      <c r="E435" s="3"/>
      <c r="F435" s="3"/>
      <c r="G435" s="159"/>
      <c r="H435" s="158"/>
      <c r="I435" s="158"/>
      <c r="J435" s="158"/>
      <c r="K435" s="159"/>
      <c r="L435" s="3"/>
      <c r="M435" s="3"/>
      <c r="N435" s="73"/>
      <c r="O435" s="73"/>
    </row>
    <row r="436" spans="1:15">
      <c r="A436" s="21"/>
      <c r="B436" s="3"/>
      <c r="C436" s="3"/>
      <c r="D436" s="3"/>
      <c r="E436" s="3"/>
      <c r="F436" s="3"/>
      <c r="G436" s="159"/>
      <c r="H436" s="158"/>
      <c r="I436" s="158"/>
      <c r="J436" s="158"/>
      <c r="K436" s="159"/>
      <c r="L436" s="3"/>
      <c r="M436" s="3"/>
      <c r="N436" s="73"/>
      <c r="O436" s="73"/>
    </row>
    <row r="437" spans="1:15">
      <c r="A437" s="21"/>
      <c r="B437" s="3"/>
      <c r="C437" s="3"/>
      <c r="D437" s="3"/>
      <c r="E437" s="3"/>
      <c r="F437" s="3"/>
      <c r="G437" s="159"/>
      <c r="H437" s="158"/>
      <c r="I437" s="158"/>
      <c r="J437" s="158"/>
      <c r="K437" s="159"/>
      <c r="L437" s="3"/>
      <c r="M437" s="3"/>
      <c r="N437" s="73"/>
      <c r="O437" s="73"/>
    </row>
    <row r="438" spans="1:15">
      <c r="A438" s="21"/>
      <c r="B438" s="3"/>
      <c r="C438" s="3"/>
      <c r="D438" s="3"/>
      <c r="E438" s="3"/>
      <c r="F438" s="3"/>
      <c r="G438" s="159"/>
      <c r="H438" s="158"/>
      <c r="I438" s="158"/>
      <c r="J438" s="158"/>
      <c r="K438" s="159"/>
      <c r="L438" s="3"/>
      <c r="M438" s="3"/>
      <c r="N438" s="73"/>
      <c r="O438" s="73"/>
    </row>
    <row r="439" spans="1:15">
      <c r="A439" s="21"/>
      <c r="B439" s="3"/>
      <c r="C439" s="3"/>
      <c r="D439" s="3"/>
      <c r="E439" s="3"/>
      <c r="F439" s="3"/>
      <c r="G439" s="159"/>
      <c r="H439" s="158"/>
      <c r="I439" s="158"/>
      <c r="J439" s="158"/>
      <c r="K439" s="159"/>
      <c r="L439" s="3"/>
      <c r="M439" s="3"/>
      <c r="N439" s="73"/>
      <c r="O439" s="73"/>
    </row>
    <row r="440" spans="1:15">
      <c r="A440" s="21"/>
      <c r="B440" s="3"/>
      <c r="C440" s="3"/>
      <c r="D440" s="3"/>
      <c r="E440" s="3"/>
      <c r="F440" s="3"/>
      <c r="G440" s="159"/>
      <c r="H440" s="158"/>
      <c r="I440" s="158"/>
      <c r="J440" s="158"/>
      <c r="K440" s="159"/>
      <c r="L440" s="3"/>
      <c r="M440" s="3"/>
      <c r="N440" s="73"/>
      <c r="O440" s="73"/>
    </row>
    <row r="441" spans="1:15">
      <c r="A441" s="21"/>
      <c r="B441" s="3"/>
      <c r="C441" s="3"/>
      <c r="D441" s="3"/>
      <c r="E441" s="3"/>
      <c r="F441" s="3"/>
      <c r="G441" s="159"/>
      <c r="H441" s="158"/>
      <c r="I441" s="158"/>
      <c r="J441" s="158"/>
      <c r="K441" s="159"/>
      <c r="L441" s="3"/>
      <c r="M441" s="3"/>
      <c r="N441" s="198"/>
      <c r="O441" s="73"/>
    </row>
    <row r="442" spans="1:15">
      <c r="A442" s="192"/>
      <c r="B442" s="3"/>
      <c r="C442" s="195"/>
      <c r="D442" s="195"/>
      <c r="E442" s="197"/>
      <c r="F442" s="197"/>
      <c r="G442" s="197"/>
      <c r="H442" s="197"/>
      <c r="I442" s="197"/>
      <c r="J442" s="197"/>
      <c r="K442" s="197"/>
      <c r="L442" s="197"/>
      <c r="M442" s="197"/>
      <c r="N442" s="198"/>
      <c r="O442" s="73"/>
    </row>
    <row r="443" spans="1:15">
      <c r="A443" s="192"/>
      <c r="B443" s="3"/>
      <c r="C443" s="195"/>
      <c r="D443" s="195"/>
      <c r="E443" s="197"/>
      <c r="F443" s="197"/>
      <c r="G443" s="197"/>
      <c r="H443" s="197"/>
      <c r="I443" s="197"/>
      <c r="J443" s="197"/>
      <c r="K443" s="197"/>
      <c r="L443" s="197"/>
      <c r="M443" s="197"/>
      <c r="N443" s="198"/>
      <c r="O443" s="73"/>
    </row>
    <row r="444" spans="1:15">
      <c r="A444" s="192"/>
      <c r="B444" s="83"/>
      <c r="C444" s="195"/>
      <c r="D444" s="195"/>
      <c r="E444" s="197"/>
      <c r="F444" s="197"/>
      <c r="G444" s="197"/>
      <c r="H444" s="197"/>
      <c r="I444" s="197"/>
      <c r="J444" s="197"/>
      <c r="K444" s="197"/>
      <c r="L444" s="197"/>
      <c r="M444" s="197"/>
      <c r="N444" s="73"/>
      <c r="O444" s="73"/>
    </row>
    <row r="445" spans="1:15">
      <c r="A445" s="192"/>
      <c r="B445" s="83"/>
      <c r="C445" s="195"/>
      <c r="D445" s="195"/>
      <c r="E445" s="197"/>
      <c r="F445" s="197"/>
      <c r="G445" s="197"/>
      <c r="H445" s="197"/>
      <c r="I445" s="197"/>
      <c r="J445" s="197"/>
      <c r="K445" s="197"/>
      <c r="L445" s="197"/>
      <c r="M445" s="197"/>
      <c r="N445" s="3"/>
      <c r="O445" s="3"/>
    </row>
    <row r="446" spans="1:15">
      <c r="A446" s="192"/>
      <c r="B446" s="83"/>
      <c r="C446" s="195"/>
      <c r="D446" s="195"/>
      <c r="E446" s="197"/>
      <c r="F446" s="197"/>
      <c r="G446" s="197"/>
      <c r="H446" s="197"/>
      <c r="I446" s="197"/>
      <c r="J446" s="197"/>
      <c r="K446" s="197"/>
      <c r="L446" s="197"/>
      <c r="M446" s="197"/>
      <c r="N446" s="3"/>
      <c r="O446" s="3"/>
    </row>
    <row r="447" spans="1:15">
      <c r="A447" s="192"/>
      <c r="B447" s="83"/>
      <c r="C447" s="195"/>
      <c r="D447" s="195"/>
      <c r="E447" s="197"/>
      <c r="F447" s="197"/>
      <c r="G447" s="197"/>
      <c r="H447" s="197"/>
      <c r="I447" s="197"/>
      <c r="J447" s="197"/>
      <c r="K447" s="197"/>
      <c r="L447" s="197"/>
      <c r="M447" s="197"/>
      <c r="N447" s="3"/>
      <c r="O447" s="3"/>
    </row>
    <row r="448" spans="1:15">
      <c r="A448" s="192"/>
      <c r="B448" s="83"/>
      <c r="C448" s="195"/>
      <c r="D448" s="195"/>
      <c r="E448" s="197"/>
      <c r="F448" s="197"/>
      <c r="G448" s="197"/>
      <c r="H448" s="197"/>
      <c r="I448" s="197"/>
      <c r="J448" s="197"/>
      <c r="K448" s="197"/>
      <c r="L448" s="197"/>
      <c r="M448" s="197"/>
      <c r="N448" s="3"/>
      <c r="O448" s="3"/>
    </row>
    <row r="449" spans="1:15">
      <c r="A449" s="192"/>
      <c r="B449" s="83"/>
      <c r="C449" s="195"/>
      <c r="D449" s="195"/>
      <c r="E449" s="197"/>
      <c r="F449" s="197"/>
      <c r="G449" s="197"/>
      <c r="H449" s="197"/>
      <c r="I449" s="197"/>
      <c r="J449" s="197"/>
      <c r="K449" s="197"/>
      <c r="L449" s="197"/>
      <c r="M449" s="197"/>
      <c r="N449" s="3"/>
      <c r="O449" s="3"/>
    </row>
    <row r="450" spans="1:15">
      <c r="A450" s="192"/>
      <c r="B450" s="83"/>
      <c r="C450" s="195"/>
      <c r="D450" s="195"/>
      <c r="E450" s="197"/>
      <c r="F450" s="197"/>
      <c r="G450" s="197"/>
      <c r="H450" s="197"/>
      <c r="I450" s="197"/>
      <c r="J450" s="197"/>
      <c r="K450" s="197"/>
      <c r="L450" s="197"/>
      <c r="M450" s="197"/>
      <c r="N450" s="3"/>
      <c r="O450" s="3"/>
    </row>
    <row r="451" spans="1:15">
      <c r="A451" s="192"/>
      <c r="B451" s="83"/>
      <c r="C451" s="195"/>
      <c r="D451" s="195"/>
      <c r="E451" s="197"/>
      <c r="F451" s="197"/>
      <c r="G451" s="197"/>
      <c r="H451" s="197"/>
      <c r="I451" s="197"/>
      <c r="J451" s="197"/>
      <c r="K451" s="197"/>
      <c r="L451" s="197"/>
      <c r="M451" s="197"/>
      <c r="N451" s="3"/>
      <c r="O451" s="3"/>
    </row>
    <row r="452" spans="1:15">
      <c r="A452" s="192"/>
      <c r="B452" s="254"/>
      <c r="C452" s="199"/>
      <c r="D452" s="199"/>
      <c r="E452" s="197"/>
      <c r="F452" s="197"/>
      <c r="G452" s="197"/>
      <c r="H452" s="197"/>
      <c r="I452" s="197"/>
      <c r="J452" s="197"/>
      <c r="K452" s="197"/>
      <c r="L452" s="197"/>
      <c r="M452" s="197"/>
      <c r="N452" s="206"/>
      <c r="O452" s="206"/>
    </row>
    <row r="453" spans="1:15">
      <c r="A453" s="192"/>
      <c r="B453" s="254"/>
      <c r="C453" s="199"/>
      <c r="D453" s="199"/>
      <c r="E453" s="197"/>
      <c r="F453" s="197"/>
      <c r="G453" s="197"/>
      <c r="H453" s="197"/>
      <c r="I453" s="197"/>
      <c r="J453" s="197"/>
      <c r="K453" s="197"/>
      <c r="L453" s="197"/>
      <c r="M453" s="197"/>
      <c r="N453" s="206"/>
      <c r="O453" s="206"/>
    </row>
    <row r="454" spans="1:15">
      <c r="A454" s="192"/>
      <c r="B454" s="83"/>
      <c r="C454" s="195"/>
      <c r="D454" s="195"/>
      <c r="E454" s="197"/>
      <c r="F454" s="197"/>
      <c r="G454" s="197"/>
      <c r="H454" s="197"/>
      <c r="I454" s="197"/>
      <c r="J454" s="197"/>
      <c r="K454" s="197"/>
      <c r="L454" s="197"/>
      <c r="M454" s="197"/>
      <c r="N454" s="206"/>
      <c r="O454" s="206"/>
    </row>
    <row r="455" spans="1:15">
      <c r="A455" s="192"/>
      <c r="B455" s="83"/>
      <c r="C455" s="195"/>
      <c r="D455" s="195"/>
      <c r="E455" s="3"/>
      <c r="F455" s="3"/>
      <c r="G455" s="159"/>
      <c r="H455" s="158"/>
      <c r="I455" s="158"/>
      <c r="J455" s="158"/>
      <c r="K455" s="159"/>
      <c r="L455" s="3"/>
      <c r="M455" s="3"/>
      <c r="N455" s="206"/>
      <c r="O455" s="206"/>
    </row>
    <row r="456" spans="1:15">
      <c r="A456" s="192"/>
      <c r="B456" s="83"/>
      <c r="C456" s="195"/>
      <c r="D456" s="195"/>
      <c r="E456" s="3"/>
      <c r="F456" s="3"/>
      <c r="G456" s="159"/>
      <c r="H456" s="158"/>
      <c r="I456" s="158"/>
      <c r="J456" s="158"/>
      <c r="K456" s="159"/>
      <c r="L456" s="3"/>
      <c r="M456" s="3"/>
      <c r="N456" s="206"/>
      <c r="O456" s="206"/>
    </row>
    <row r="457" spans="1:15">
      <c r="A457" s="192"/>
      <c r="B457" s="83"/>
      <c r="C457" s="195"/>
      <c r="D457" s="195"/>
      <c r="E457" s="3"/>
      <c r="F457" s="3"/>
      <c r="G457" s="159"/>
      <c r="H457" s="158"/>
      <c r="I457" s="158"/>
      <c r="J457" s="158"/>
      <c r="K457" s="159"/>
      <c r="L457" s="3"/>
      <c r="M457" s="3"/>
      <c r="N457" s="206"/>
      <c r="O457" s="206"/>
    </row>
    <row r="458" spans="1:15">
      <c r="A458" s="192"/>
      <c r="B458" s="83"/>
      <c r="C458" s="195"/>
      <c r="D458" s="195"/>
      <c r="E458" s="3"/>
      <c r="F458" s="3"/>
      <c r="G458" s="159"/>
      <c r="H458" s="158"/>
      <c r="I458" s="158"/>
      <c r="J458" s="158"/>
      <c r="K458" s="159"/>
      <c r="L458" s="3"/>
      <c r="M458" s="3"/>
      <c r="N458" s="206"/>
      <c r="O458" s="206"/>
    </row>
    <row r="459" spans="1:15">
      <c r="A459" s="192"/>
      <c r="B459" s="83"/>
      <c r="C459" s="195"/>
      <c r="D459" s="195"/>
      <c r="E459" s="3"/>
      <c r="F459" s="3"/>
      <c r="G459" s="159"/>
      <c r="H459" s="158"/>
      <c r="I459" s="158"/>
      <c r="J459" s="158"/>
      <c r="K459" s="159"/>
      <c r="L459" s="3"/>
      <c r="M459" s="3"/>
      <c r="N459" s="206"/>
      <c r="O459" s="206"/>
    </row>
    <row r="460" spans="1:15">
      <c r="A460" s="192"/>
      <c r="B460" s="83"/>
      <c r="C460" s="195"/>
      <c r="D460" s="195"/>
      <c r="E460" s="3"/>
      <c r="F460" s="3"/>
      <c r="G460" s="159"/>
      <c r="H460" s="158"/>
      <c r="I460" s="158"/>
      <c r="J460" s="158"/>
      <c r="K460" s="159"/>
      <c r="L460" s="3"/>
      <c r="M460" s="3"/>
      <c r="N460" s="206"/>
      <c r="O460" s="206"/>
    </row>
    <row r="461" spans="1:15">
      <c r="A461" s="192"/>
      <c r="B461" s="252"/>
      <c r="C461" s="201"/>
      <c r="D461" s="201"/>
      <c r="E461" s="32"/>
      <c r="F461" s="32"/>
      <c r="G461" s="32"/>
      <c r="H461" s="32"/>
      <c r="I461" s="32"/>
      <c r="J461" s="32"/>
      <c r="K461" s="32"/>
      <c r="L461" s="32"/>
      <c r="M461" s="32"/>
      <c r="N461" s="206"/>
      <c r="O461" s="206"/>
    </row>
    <row r="462" spans="1:15">
      <c r="A462" s="192"/>
      <c r="B462" s="202"/>
      <c r="C462" s="202"/>
      <c r="D462" s="202"/>
      <c r="E462" s="32"/>
      <c r="F462" s="32"/>
      <c r="G462" s="32"/>
      <c r="H462" s="32"/>
      <c r="I462" s="32"/>
      <c r="J462" s="32"/>
      <c r="K462" s="32"/>
      <c r="L462" s="32"/>
      <c r="M462" s="32"/>
      <c r="N462" s="206"/>
      <c r="O462" s="206"/>
    </row>
    <row r="463" spans="1:15">
      <c r="A463" s="192"/>
      <c r="B463" s="252"/>
      <c r="C463" s="201"/>
      <c r="D463" s="201"/>
      <c r="E463" s="32"/>
      <c r="F463" s="32"/>
      <c r="G463" s="32"/>
      <c r="H463" s="32"/>
      <c r="I463" s="32"/>
      <c r="J463" s="32"/>
      <c r="K463" s="32"/>
      <c r="L463" s="32"/>
      <c r="M463" s="32"/>
      <c r="N463" s="206"/>
      <c r="O463" s="206"/>
    </row>
    <row r="464" spans="1:15">
      <c r="A464" s="192"/>
      <c r="B464" s="252"/>
      <c r="C464" s="201"/>
      <c r="D464" s="201"/>
      <c r="E464" s="32"/>
      <c r="F464" s="32"/>
      <c r="G464" s="32"/>
      <c r="H464" s="32"/>
      <c r="I464" s="32"/>
      <c r="J464" s="32"/>
      <c r="K464" s="32"/>
      <c r="L464" s="32"/>
      <c r="M464" s="32"/>
      <c r="N464" s="206"/>
      <c r="O464" s="206"/>
    </row>
    <row r="465" spans="1:15">
      <c r="A465" s="192"/>
      <c r="B465" s="202"/>
      <c r="C465" s="202"/>
      <c r="D465" s="202"/>
      <c r="E465" s="32"/>
      <c r="F465" s="32"/>
      <c r="G465" s="32"/>
      <c r="H465" s="32"/>
      <c r="I465" s="32"/>
      <c r="J465" s="32"/>
      <c r="K465" s="32"/>
      <c r="L465" s="32"/>
      <c r="M465" s="32"/>
      <c r="N465" s="206"/>
      <c r="O465" s="206"/>
    </row>
    <row r="466" spans="1:15">
      <c r="A466" s="192"/>
      <c r="B466" s="364"/>
      <c r="C466" s="364"/>
      <c r="D466" s="364"/>
      <c r="E466" s="364"/>
      <c r="F466" s="201"/>
      <c r="G466" s="203"/>
      <c r="H466" s="203"/>
      <c r="I466" s="203"/>
      <c r="J466" s="203"/>
      <c r="K466" s="203"/>
      <c r="L466" s="201"/>
      <c r="M466" s="201"/>
      <c r="N466" s="206"/>
      <c r="O466" s="206"/>
    </row>
    <row r="467" spans="1:15">
      <c r="A467" s="192"/>
      <c r="B467" s="362"/>
      <c r="C467" s="362"/>
      <c r="D467" s="362"/>
      <c r="E467" s="362"/>
      <c r="F467" s="204"/>
      <c r="G467" s="205"/>
      <c r="H467" s="205"/>
      <c r="I467" s="205"/>
      <c r="J467" s="205"/>
      <c r="K467" s="205"/>
      <c r="L467" s="204"/>
      <c r="M467" s="204"/>
      <c r="N467" s="206"/>
      <c r="O467" s="206"/>
    </row>
    <row r="468" spans="1:15">
      <c r="A468" s="192"/>
      <c r="B468" s="362"/>
      <c r="C468" s="362"/>
      <c r="D468" s="362"/>
      <c r="E468" s="362"/>
      <c r="F468" s="204"/>
      <c r="G468" s="205"/>
      <c r="H468" s="205"/>
      <c r="I468" s="205"/>
      <c r="J468" s="205"/>
      <c r="K468" s="205"/>
      <c r="L468" s="204"/>
      <c r="M468" s="204"/>
      <c r="N468" s="206"/>
      <c r="O468" s="206"/>
    </row>
    <row r="469" spans="1:15">
      <c r="A469" s="192"/>
      <c r="B469" s="362"/>
      <c r="C469" s="362"/>
      <c r="D469" s="362"/>
      <c r="E469" s="362"/>
      <c r="F469" s="204"/>
      <c r="G469" s="205"/>
      <c r="H469" s="205"/>
      <c r="I469" s="205"/>
      <c r="J469" s="205"/>
      <c r="K469" s="205"/>
      <c r="L469" s="204"/>
      <c r="M469" s="204"/>
      <c r="N469" s="206"/>
      <c r="O469" s="206"/>
    </row>
    <row r="470" spans="1:15">
      <c r="A470" s="192"/>
      <c r="B470" s="362"/>
      <c r="C470" s="362"/>
      <c r="D470" s="362"/>
      <c r="E470" s="362"/>
      <c r="F470" s="204"/>
      <c r="G470" s="205"/>
      <c r="H470" s="205"/>
      <c r="I470" s="205"/>
      <c r="J470" s="205"/>
      <c r="K470" s="205"/>
      <c r="L470" s="204"/>
      <c r="M470" s="204"/>
      <c r="N470" s="206"/>
      <c r="O470" s="206"/>
    </row>
    <row r="471" spans="1:15">
      <c r="A471" s="192"/>
      <c r="B471" s="362"/>
      <c r="C471" s="362"/>
      <c r="D471" s="362"/>
      <c r="E471" s="362"/>
      <c r="F471" s="204"/>
      <c r="G471" s="205"/>
      <c r="H471" s="205"/>
      <c r="I471" s="205"/>
      <c r="J471" s="205"/>
      <c r="K471" s="205"/>
      <c r="L471" s="204"/>
      <c r="M471" s="204"/>
      <c r="N471" s="206"/>
      <c r="O471" s="206"/>
    </row>
    <row r="472" spans="1:15">
      <c r="A472" s="192"/>
      <c r="B472" s="3"/>
      <c r="C472" s="3"/>
      <c r="D472" s="3"/>
      <c r="E472" s="3"/>
      <c r="F472" s="3"/>
      <c r="G472" s="159"/>
      <c r="H472" s="158"/>
      <c r="I472" s="158"/>
      <c r="J472" s="158"/>
      <c r="K472" s="159"/>
      <c r="L472" s="3"/>
      <c r="M472" s="3"/>
      <c r="N472" s="73"/>
      <c r="O472" s="73"/>
    </row>
    <row r="473" spans="1:15">
      <c r="A473" s="192"/>
      <c r="B473" s="3"/>
      <c r="C473" s="3"/>
      <c r="D473" s="3"/>
      <c r="E473" s="3"/>
      <c r="F473" s="3"/>
      <c r="G473" s="159"/>
      <c r="H473" s="158"/>
      <c r="I473" s="158"/>
      <c r="J473" s="158"/>
      <c r="K473" s="159"/>
      <c r="L473" s="3"/>
      <c r="M473" s="3"/>
      <c r="N473" s="73"/>
      <c r="O473" s="73"/>
    </row>
    <row r="474" spans="1:15">
      <c r="A474" s="192"/>
      <c r="B474" s="3"/>
      <c r="C474" s="3"/>
      <c r="D474" s="3"/>
      <c r="E474" s="3"/>
      <c r="F474" s="3"/>
      <c r="G474" s="159"/>
      <c r="H474" s="158"/>
      <c r="I474" s="158"/>
      <c r="J474" s="158"/>
      <c r="K474" s="159"/>
      <c r="L474" s="3"/>
      <c r="M474" s="3"/>
      <c r="N474" s="73"/>
      <c r="O474" s="73"/>
    </row>
    <row r="475" spans="1:15">
      <c r="A475" s="192"/>
      <c r="B475" s="362"/>
      <c r="C475" s="362"/>
      <c r="D475" s="362"/>
      <c r="E475" s="362"/>
      <c r="F475" s="204"/>
      <c r="G475" s="205"/>
      <c r="H475" s="205"/>
      <c r="I475" s="205"/>
      <c r="J475" s="205"/>
      <c r="K475" s="205"/>
      <c r="L475" s="204"/>
      <c r="M475" s="204"/>
      <c r="N475" s="73"/>
      <c r="O475" s="73"/>
    </row>
    <row r="476" spans="1:15">
      <c r="A476" s="192"/>
      <c r="B476" s="255"/>
      <c r="C476" s="206"/>
      <c r="D476" s="206"/>
      <c r="E476" s="197"/>
      <c r="F476" s="197"/>
      <c r="G476" s="197"/>
      <c r="H476" s="197"/>
      <c r="I476" s="197"/>
      <c r="J476" s="197"/>
      <c r="K476" s="197"/>
      <c r="L476" s="197"/>
      <c r="M476" s="197"/>
      <c r="N476" s="73"/>
      <c r="O476" s="73"/>
    </row>
    <row r="477" spans="1:15">
      <c r="A477" s="192"/>
      <c r="B477" s="255"/>
      <c r="C477" s="206"/>
      <c r="D477" s="206"/>
      <c r="E477" s="197"/>
      <c r="F477" s="197"/>
      <c r="G477" s="197"/>
      <c r="H477" s="197"/>
      <c r="I477" s="197"/>
      <c r="J477" s="197"/>
      <c r="K477" s="197"/>
      <c r="L477" s="197"/>
      <c r="M477" s="197"/>
      <c r="N477" s="73"/>
      <c r="O477" s="73"/>
    </row>
    <row r="478" spans="1:15">
      <c r="A478" s="192"/>
      <c r="B478" s="83"/>
      <c r="C478" s="206"/>
      <c r="D478" s="206"/>
      <c r="E478" s="197"/>
      <c r="F478" s="197"/>
      <c r="G478" s="197"/>
      <c r="H478" s="197"/>
      <c r="I478" s="197"/>
      <c r="J478" s="197"/>
      <c r="K478" s="197"/>
      <c r="L478" s="197"/>
      <c r="M478" s="197"/>
      <c r="N478" s="73"/>
      <c r="O478" s="73"/>
    </row>
    <row r="479" spans="1:15">
      <c r="A479" s="192"/>
      <c r="B479" s="83"/>
      <c r="C479" s="206"/>
      <c r="D479" s="206"/>
      <c r="E479" s="197"/>
      <c r="F479" s="197"/>
      <c r="G479" s="197"/>
      <c r="H479" s="197"/>
      <c r="I479" s="197"/>
      <c r="J479" s="197"/>
      <c r="K479" s="197"/>
      <c r="L479" s="197"/>
      <c r="M479" s="197"/>
      <c r="N479" s="3"/>
      <c r="O479" s="3"/>
    </row>
    <row r="480" spans="1:15">
      <c r="A480" s="192"/>
      <c r="B480" s="3"/>
      <c r="C480" s="3"/>
      <c r="D480" s="3"/>
      <c r="E480" s="197"/>
      <c r="F480" s="197"/>
      <c r="G480" s="197"/>
      <c r="H480" s="197"/>
      <c r="I480" s="197"/>
      <c r="J480" s="197"/>
      <c r="K480" s="197"/>
      <c r="L480" s="197"/>
      <c r="M480" s="197"/>
      <c r="N480" s="3"/>
      <c r="O480" s="3"/>
    </row>
    <row r="481" spans="1:15">
      <c r="A481" s="192"/>
      <c r="B481" s="207"/>
      <c r="C481" s="207"/>
      <c r="D481" s="207"/>
      <c r="E481" s="197"/>
      <c r="F481" s="197"/>
      <c r="G481" s="197"/>
      <c r="H481" s="197"/>
      <c r="I481" s="197"/>
      <c r="J481" s="197"/>
      <c r="K481" s="197"/>
      <c r="L481" s="197"/>
      <c r="M481" s="197"/>
      <c r="N481" s="3"/>
      <c r="O481" s="3"/>
    </row>
    <row r="482" spans="1:15">
      <c r="A482" s="192"/>
      <c r="B482" s="207"/>
      <c r="C482" s="207"/>
      <c r="D482" s="207"/>
      <c r="E482" s="197"/>
      <c r="F482" s="197"/>
      <c r="G482" s="197"/>
      <c r="H482" s="197"/>
      <c r="I482" s="197"/>
      <c r="J482" s="197"/>
      <c r="K482" s="197"/>
      <c r="L482" s="197"/>
      <c r="M482" s="197"/>
      <c r="N482" s="3"/>
      <c r="O482" s="3"/>
    </row>
    <row r="483" spans="1:15">
      <c r="A483" s="192"/>
      <c r="B483" s="206"/>
      <c r="C483" s="206"/>
      <c r="D483" s="206"/>
      <c r="E483" s="197"/>
      <c r="F483" s="197"/>
      <c r="G483" s="197"/>
      <c r="H483" s="197"/>
      <c r="I483" s="197"/>
      <c r="J483" s="197"/>
      <c r="K483" s="197"/>
      <c r="L483" s="197"/>
      <c r="M483" s="197"/>
      <c r="N483" s="3"/>
      <c r="O483" s="3"/>
    </row>
    <row r="484" spans="1:15">
      <c r="A484" s="192"/>
      <c r="B484" s="255"/>
      <c r="C484" s="206"/>
      <c r="D484" s="206"/>
      <c r="E484" s="197"/>
      <c r="F484" s="197"/>
      <c r="G484" s="197"/>
      <c r="H484" s="197"/>
      <c r="I484" s="197"/>
      <c r="J484" s="197"/>
      <c r="K484" s="197"/>
      <c r="L484" s="197"/>
      <c r="M484" s="197"/>
      <c r="N484" s="3"/>
      <c r="O484" s="3"/>
    </row>
    <row r="485" spans="1:15">
      <c r="A485" s="192"/>
      <c r="B485" s="255"/>
      <c r="C485" s="206"/>
      <c r="D485" s="206"/>
      <c r="E485" s="197"/>
      <c r="F485" s="197"/>
      <c r="G485" s="197"/>
      <c r="H485" s="197"/>
      <c r="I485" s="197"/>
      <c r="J485" s="197"/>
      <c r="K485" s="197"/>
      <c r="L485" s="197"/>
      <c r="M485" s="197"/>
      <c r="N485" s="3"/>
      <c r="O485" s="3"/>
    </row>
  </sheetData>
  <mergeCells count="196">
    <mergeCell ref="B1:G1"/>
    <mergeCell ref="B2:G2"/>
    <mergeCell ref="B3:G3"/>
    <mergeCell ref="L5:O5"/>
    <mergeCell ref="L8:O8"/>
    <mergeCell ref="L9:O9"/>
    <mergeCell ref="L38:O38"/>
    <mergeCell ref="L39:O39"/>
    <mergeCell ref="L42:O42"/>
    <mergeCell ref="L26:O26"/>
    <mergeCell ref="L29:O29"/>
    <mergeCell ref="L30:O30"/>
    <mergeCell ref="L12:O12"/>
    <mergeCell ref="L15:O15"/>
    <mergeCell ref="L18:O18"/>
    <mergeCell ref="L19:O19"/>
    <mergeCell ref="L22:O22"/>
    <mergeCell ref="L23:O23"/>
    <mergeCell ref="L45:O45"/>
    <mergeCell ref="L48:O48"/>
    <mergeCell ref="L51:O51"/>
    <mergeCell ref="L35:O35"/>
    <mergeCell ref="L36:O36"/>
    <mergeCell ref="L37:O37"/>
    <mergeCell ref="L62:O62"/>
    <mergeCell ref="L63:O63"/>
    <mergeCell ref="L64:O64"/>
    <mergeCell ref="L65:O65"/>
    <mergeCell ref="L66:O66"/>
    <mergeCell ref="L71:O71"/>
    <mergeCell ref="L52:O52"/>
    <mergeCell ref="L55:O55"/>
    <mergeCell ref="L56:O56"/>
    <mergeCell ref="L57:O57"/>
    <mergeCell ref="L58:O58"/>
    <mergeCell ref="L61:O61"/>
    <mergeCell ref="L82:O82"/>
    <mergeCell ref="L85:O85"/>
    <mergeCell ref="L88:O88"/>
    <mergeCell ref="L89:O89"/>
    <mergeCell ref="L92:O92"/>
    <mergeCell ref="L95:O95"/>
    <mergeCell ref="L72:O72"/>
    <mergeCell ref="L75:O75"/>
    <mergeCell ref="L76:O76"/>
    <mergeCell ref="L77:O77"/>
    <mergeCell ref="L80:O80"/>
    <mergeCell ref="L81:O81"/>
    <mergeCell ref="L112:O112"/>
    <mergeCell ref="L115:O115"/>
    <mergeCell ref="L116:O116"/>
    <mergeCell ref="L117:O117"/>
    <mergeCell ref="L118:O118"/>
    <mergeCell ref="L119:O119"/>
    <mergeCell ref="L100:O100"/>
    <mergeCell ref="L101:O101"/>
    <mergeCell ref="L102:O102"/>
    <mergeCell ref="L105:O105"/>
    <mergeCell ref="L108:O108"/>
    <mergeCell ref="L111:O111"/>
    <mergeCell ref="L132:O132"/>
    <mergeCell ref="L137:O137"/>
    <mergeCell ref="L140:O140"/>
    <mergeCell ref="L143:O143"/>
    <mergeCell ref="L146:O146"/>
    <mergeCell ref="L149:O149"/>
    <mergeCell ref="L120:O120"/>
    <mergeCell ref="L121:O121"/>
    <mergeCell ref="L122:O122"/>
    <mergeCell ref="L123:O123"/>
    <mergeCell ref="L126:O126"/>
    <mergeCell ref="L129:O129"/>
    <mergeCell ref="L162:O162"/>
    <mergeCell ref="L167:O167"/>
    <mergeCell ref="L172:O172"/>
    <mergeCell ref="L173:O173"/>
    <mergeCell ref="L152:O152"/>
    <mergeCell ref="L155:O155"/>
    <mergeCell ref="L158:O158"/>
    <mergeCell ref="L159:O159"/>
    <mergeCell ref="L160:O160"/>
    <mergeCell ref="L161:O161"/>
    <mergeCell ref="L180:O180"/>
    <mergeCell ref="L181:O181"/>
    <mergeCell ref="L182:O182"/>
    <mergeCell ref="L183:O183"/>
    <mergeCell ref="L184:O184"/>
    <mergeCell ref="L185:O185"/>
    <mergeCell ref="L174:O174"/>
    <mergeCell ref="L175:O175"/>
    <mergeCell ref="L176:O176"/>
    <mergeCell ref="L177:O177"/>
    <mergeCell ref="L178:O178"/>
    <mergeCell ref="L179:O179"/>
    <mergeCell ref="L197:O197"/>
    <mergeCell ref="L198:O198"/>
    <mergeCell ref="L199:O199"/>
    <mergeCell ref="L200:O200"/>
    <mergeCell ref="L201:O201"/>
    <mergeCell ref="L202:O202"/>
    <mergeCell ref="L186:O186"/>
    <mergeCell ref="L187:O187"/>
    <mergeCell ref="L188:O188"/>
    <mergeCell ref="L195:O195"/>
    <mergeCell ref="L196:O196"/>
    <mergeCell ref="L209:O209"/>
    <mergeCell ref="L210:O210"/>
    <mergeCell ref="L211:O211"/>
    <mergeCell ref="L212:O212"/>
    <mergeCell ref="L217:O217"/>
    <mergeCell ref="L203:O203"/>
    <mergeCell ref="L204:O204"/>
    <mergeCell ref="L205:O205"/>
    <mergeCell ref="L206:O206"/>
    <mergeCell ref="L207:O207"/>
    <mergeCell ref="L208:O208"/>
    <mergeCell ref="L233:O233"/>
    <mergeCell ref="L234:O234"/>
    <mergeCell ref="L235:O235"/>
    <mergeCell ref="L236:O236"/>
    <mergeCell ref="L239:O239"/>
    <mergeCell ref="L218:O218"/>
    <mergeCell ref="L219:O219"/>
    <mergeCell ref="L224:O224"/>
    <mergeCell ref="L225:O225"/>
    <mergeCell ref="L226:O226"/>
    <mergeCell ref="L248:O248"/>
    <mergeCell ref="L251:O251"/>
    <mergeCell ref="L252:O252"/>
    <mergeCell ref="L253:O253"/>
    <mergeCell ref="L254:O254"/>
    <mergeCell ref="L259:O259"/>
    <mergeCell ref="L240:O240"/>
    <mergeCell ref="L241:O241"/>
    <mergeCell ref="L242:O242"/>
    <mergeCell ref="L245:O245"/>
    <mergeCell ref="L246:O246"/>
    <mergeCell ref="L247:O247"/>
    <mergeCell ref="L274:O274"/>
    <mergeCell ref="L277:O277"/>
    <mergeCell ref="L278:O278"/>
    <mergeCell ref="L281:O281"/>
    <mergeCell ref="L282:O282"/>
    <mergeCell ref="L283:O283"/>
    <mergeCell ref="L262:O262"/>
    <mergeCell ref="L265:O265"/>
    <mergeCell ref="L266:O266"/>
    <mergeCell ref="L269:O269"/>
    <mergeCell ref="L270:O270"/>
    <mergeCell ref="L271:O271"/>
    <mergeCell ref="L318:O318"/>
    <mergeCell ref="L321:O321"/>
    <mergeCell ref="L322:O322"/>
    <mergeCell ref="B324:G324"/>
    <mergeCell ref="L326:O326"/>
    <mergeCell ref="L329:O329"/>
    <mergeCell ref="L288:O288"/>
    <mergeCell ref="B309:G309"/>
    <mergeCell ref="L311:O311"/>
    <mergeCell ref="L314:O314"/>
    <mergeCell ref="B316:G316"/>
    <mergeCell ref="L343:O343"/>
    <mergeCell ref="L346:O346"/>
    <mergeCell ref="L347:O347"/>
    <mergeCell ref="B349:G349"/>
    <mergeCell ref="L351:O351"/>
    <mergeCell ref="L354:O354"/>
    <mergeCell ref="L330:O330"/>
    <mergeCell ref="B333:G333"/>
    <mergeCell ref="L335:O335"/>
    <mergeCell ref="L338:O338"/>
    <mergeCell ref="L339:O339"/>
    <mergeCell ref="B341:G341"/>
    <mergeCell ref="L368:O368"/>
    <mergeCell ref="L369:O369"/>
    <mergeCell ref="L370:O370"/>
    <mergeCell ref="L371:O371"/>
    <mergeCell ref="L372:O372"/>
    <mergeCell ref="L373:O373"/>
    <mergeCell ref="B356:G356"/>
    <mergeCell ref="L358:O358"/>
    <mergeCell ref="L361:O361"/>
    <mergeCell ref="L362:O362"/>
    <mergeCell ref="L363:O363"/>
    <mergeCell ref="L364:O364"/>
    <mergeCell ref="B469:E469"/>
    <mergeCell ref="B470:E470"/>
    <mergeCell ref="B471:E471"/>
    <mergeCell ref="B475:E475"/>
    <mergeCell ref="B466:E466"/>
    <mergeCell ref="B467:E467"/>
    <mergeCell ref="B468:E468"/>
    <mergeCell ref="L374:O374"/>
    <mergeCell ref="L375:O375"/>
    <mergeCell ref="G386:M386"/>
    <mergeCell ref="G387:M38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98"/>
  <sheetViews>
    <sheetView workbookViewId="0">
      <selection activeCell="C4" sqref="C1:C1048576"/>
    </sheetView>
  </sheetViews>
  <sheetFormatPr baseColWidth="10" defaultRowHeight="15"/>
  <cols>
    <col min="1" max="1" width="3.7109375" bestFit="1" customWidth="1"/>
    <col min="2" max="2" width="38.5703125" customWidth="1"/>
    <col min="3" max="3" width="14.5703125" bestFit="1" customWidth="1"/>
    <col min="4" max="4" width="14.85546875" bestFit="1" customWidth="1"/>
    <col min="5" max="5" width="11.28515625" bestFit="1" customWidth="1"/>
    <col min="6" max="6" width="12.5703125" bestFit="1" customWidth="1"/>
    <col min="7" max="8" width="11.28515625" bestFit="1" customWidth="1"/>
    <col min="9" max="9" width="8.42578125" bestFit="1" customWidth="1"/>
    <col min="10" max="10" width="8.28515625" bestFit="1" customWidth="1"/>
    <col min="11" max="11" width="12.42578125" bestFit="1" customWidth="1"/>
    <col min="15" max="15" width="3" customWidth="1"/>
  </cols>
  <sheetData>
    <row r="1" spans="1:15" ht="15.75">
      <c r="A1" s="1"/>
      <c r="B1" s="356" t="s">
        <v>0</v>
      </c>
      <c r="C1" s="356"/>
      <c r="D1" s="356"/>
      <c r="E1" s="356"/>
      <c r="F1" s="356"/>
      <c r="G1" s="356"/>
      <c r="H1" s="222"/>
      <c r="I1" s="222"/>
      <c r="J1" s="222"/>
      <c r="K1" s="222"/>
      <c r="L1" s="222"/>
      <c r="M1" s="222"/>
      <c r="N1" s="3"/>
      <c r="O1" s="3"/>
    </row>
    <row r="2" spans="1:15" ht="15.75">
      <c r="A2" s="1"/>
      <c r="B2" s="356" t="s">
        <v>352</v>
      </c>
      <c r="C2" s="356"/>
      <c r="D2" s="356"/>
      <c r="E2" s="356"/>
      <c r="F2" s="356"/>
      <c r="G2" s="356"/>
      <c r="H2" s="222"/>
      <c r="I2" s="222"/>
      <c r="J2" s="222"/>
      <c r="K2" s="222"/>
      <c r="L2" s="222"/>
      <c r="M2" s="222"/>
      <c r="N2" s="3"/>
      <c r="O2" s="3"/>
    </row>
    <row r="3" spans="1:15" ht="15.75">
      <c r="A3" s="1"/>
      <c r="B3" s="357"/>
      <c r="C3" s="357"/>
      <c r="D3" s="357"/>
      <c r="E3" s="357"/>
      <c r="F3" s="357"/>
      <c r="G3" s="357"/>
      <c r="H3" s="223"/>
      <c r="I3" s="223"/>
      <c r="J3" s="223"/>
      <c r="K3" s="223"/>
      <c r="L3" s="223"/>
      <c r="M3" s="223"/>
      <c r="N3" s="3"/>
      <c r="O3" s="3"/>
    </row>
    <row r="4" spans="1:15" ht="18">
      <c r="A4" s="1"/>
      <c r="B4" s="5" t="s">
        <v>2</v>
      </c>
      <c r="C4" s="6"/>
      <c r="D4" s="6"/>
      <c r="E4" s="7"/>
      <c r="F4" s="8"/>
      <c r="G4" s="9"/>
      <c r="H4" s="9"/>
      <c r="I4" s="9"/>
      <c r="J4" s="9"/>
      <c r="K4" s="9"/>
      <c r="L4" s="8"/>
      <c r="M4" s="8"/>
      <c r="N4" s="10"/>
      <c r="O4" s="10"/>
    </row>
    <row r="5" spans="1:15" ht="25.5">
      <c r="A5" s="11"/>
      <c r="B5" s="12" t="s">
        <v>3</v>
      </c>
      <c r="C5" s="12" t="s">
        <v>4</v>
      </c>
      <c r="D5" s="13" t="s">
        <v>5</v>
      </c>
      <c r="E5" s="12" t="s">
        <v>6</v>
      </c>
      <c r="F5" s="14" t="s">
        <v>7</v>
      </c>
      <c r="G5" s="12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358" t="s">
        <v>13</v>
      </c>
      <c r="M5" s="359"/>
      <c r="N5" s="359"/>
      <c r="O5" s="360"/>
    </row>
    <row r="6" spans="1:15" ht="15.75" thickBot="1">
      <c r="A6" s="15"/>
      <c r="B6" s="16"/>
      <c r="C6" s="16"/>
      <c r="D6" s="16" t="s">
        <v>14</v>
      </c>
      <c r="E6" s="16"/>
      <c r="F6" s="16"/>
      <c r="G6" s="16"/>
      <c r="H6" s="16"/>
      <c r="I6" s="16"/>
      <c r="J6" s="16"/>
      <c r="K6" s="16"/>
      <c r="L6" s="16"/>
      <c r="M6" s="16"/>
      <c r="N6" s="17"/>
      <c r="O6" s="17"/>
    </row>
    <row r="7" spans="1:15" ht="15.75" thickBot="1">
      <c r="A7" s="18"/>
      <c r="B7" s="19" t="s">
        <v>15</v>
      </c>
      <c r="C7" s="16"/>
      <c r="D7" s="20"/>
      <c r="E7" s="20"/>
      <c r="F7" s="20"/>
      <c r="G7" s="20"/>
      <c r="H7" s="20"/>
      <c r="I7" s="20"/>
      <c r="J7" s="20"/>
      <c r="K7" s="20"/>
      <c r="L7" s="20"/>
      <c r="M7" s="20"/>
      <c r="N7" s="3"/>
      <c r="O7" s="21"/>
    </row>
    <row r="8" spans="1:15">
      <c r="A8" s="22">
        <v>1</v>
      </c>
      <c r="B8" s="23" t="s">
        <v>16</v>
      </c>
      <c r="C8" s="24">
        <v>210000</v>
      </c>
      <c r="D8" s="25">
        <f>+AB8</f>
        <v>0</v>
      </c>
      <c r="E8" s="88">
        <f>C8-D8</f>
        <v>210000</v>
      </c>
      <c r="F8" s="24">
        <f t="shared" ref="F8:F9" si="0">E8*10%</f>
        <v>21000</v>
      </c>
      <c r="G8" s="26">
        <f>E8-F8</f>
        <v>189000</v>
      </c>
      <c r="H8" s="25">
        <f>AC8</f>
        <v>0</v>
      </c>
      <c r="I8" s="25">
        <f>+AD8</f>
        <v>0</v>
      </c>
      <c r="J8" s="25">
        <f>+AE8</f>
        <v>0</v>
      </c>
      <c r="K8" s="25">
        <f>G8-(J8+I8+H8)</f>
        <v>189000</v>
      </c>
      <c r="L8" s="361"/>
      <c r="M8" s="361"/>
      <c r="N8" s="361"/>
      <c r="O8" s="361"/>
    </row>
    <row r="9" spans="1:15" ht="15" customHeight="1">
      <c r="A9" s="22">
        <v>2</v>
      </c>
      <c r="B9" s="23" t="s">
        <v>323</v>
      </c>
      <c r="C9" s="24">
        <v>400000</v>
      </c>
      <c r="D9" s="25">
        <f>+AB9</f>
        <v>0</v>
      </c>
      <c r="E9" s="88">
        <f>C9-D9</f>
        <v>400000</v>
      </c>
      <c r="F9" s="24">
        <f t="shared" si="0"/>
        <v>40000</v>
      </c>
      <c r="G9" s="26">
        <f>E9-F9</f>
        <v>360000</v>
      </c>
      <c r="H9" s="25">
        <f>AC9</f>
        <v>0</v>
      </c>
      <c r="I9" s="25">
        <f>+AD9</f>
        <v>0</v>
      </c>
      <c r="J9" s="25">
        <f>+AE9</f>
        <v>0</v>
      </c>
      <c r="K9" s="25">
        <f>G9-(J9+I9+H9)</f>
        <v>360000</v>
      </c>
      <c r="L9" s="361" t="s">
        <v>353</v>
      </c>
      <c r="M9" s="361"/>
      <c r="N9" s="361"/>
      <c r="O9" s="361"/>
    </row>
    <row r="10" spans="1:15" ht="15.75" thickBot="1">
      <c r="A10" s="11"/>
      <c r="B10" s="27"/>
      <c r="C10" s="28"/>
      <c r="D10" s="29"/>
      <c r="E10" s="30"/>
      <c r="F10" s="30"/>
      <c r="G10" s="29"/>
      <c r="H10" s="29"/>
      <c r="I10" s="29"/>
      <c r="J10" s="29"/>
      <c r="K10" s="29"/>
      <c r="L10" s="30"/>
      <c r="M10" s="30"/>
      <c r="N10" s="3"/>
    </row>
    <row r="11" spans="1:15" ht="15.75" thickBot="1">
      <c r="A11" s="11"/>
      <c r="B11" s="19" t="s">
        <v>17</v>
      </c>
      <c r="C11" s="31"/>
      <c r="D11" s="32"/>
      <c r="E11" s="33"/>
      <c r="F11" s="34"/>
      <c r="G11" s="32"/>
      <c r="H11" s="32"/>
      <c r="I11" s="32"/>
      <c r="J11" s="32"/>
      <c r="K11" s="32"/>
      <c r="L11" s="34"/>
      <c r="M11" s="34"/>
      <c r="N11" s="3"/>
    </row>
    <row r="12" spans="1:15">
      <c r="A12" s="35">
        <v>3</v>
      </c>
      <c r="B12" s="36" t="s">
        <v>18</v>
      </c>
      <c r="C12" s="37">
        <v>215000</v>
      </c>
      <c r="D12" s="25">
        <f>+AB12</f>
        <v>0</v>
      </c>
      <c r="E12" s="88">
        <f>C12-D12</f>
        <v>215000</v>
      </c>
      <c r="F12" s="24">
        <f t="shared" ref="F12" si="1">E12*10%</f>
        <v>21500</v>
      </c>
      <c r="G12" s="26">
        <f>+E12-F12</f>
        <v>193500</v>
      </c>
      <c r="H12" s="25">
        <f>AC12</f>
        <v>0</v>
      </c>
      <c r="I12" s="25">
        <f>+AD12</f>
        <v>0</v>
      </c>
      <c r="J12" s="25">
        <f>+AE12</f>
        <v>0</v>
      </c>
      <c r="K12" s="25">
        <f>G12-(J12+I12+H12)</f>
        <v>193500</v>
      </c>
      <c r="L12" s="361"/>
      <c r="M12" s="361"/>
      <c r="N12" s="361"/>
      <c r="O12" s="361"/>
    </row>
    <row r="13" spans="1:15" ht="15.75" thickBot="1">
      <c r="A13" s="11"/>
      <c r="B13" s="38"/>
      <c r="C13" s="40"/>
      <c r="D13" s="41"/>
      <c r="E13" s="40"/>
      <c r="F13" s="40"/>
      <c r="G13" s="41"/>
      <c r="H13" s="41"/>
      <c r="I13" s="41"/>
      <c r="J13" s="41"/>
      <c r="K13" s="41"/>
      <c r="L13" s="40"/>
      <c r="M13" s="40"/>
      <c r="N13" s="3"/>
    </row>
    <row r="14" spans="1:15" ht="15.75" thickBot="1">
      <c r="A14" s="11"/>
      <c r="B14" s="42" t="s">
        <v>19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3"/>
    </row>
    <row r="15" spans="1:15" ht="15" customHeight="1">
      <c r="A15" s="239">
        <v>4</v>
      </c>
      <c r="B15" s="36" t="s">
        <v>20</v>
      </c>
      <c r="C15" s="24">
        <v>215000</v>
      </c>
      <c r="D15" s="25">
        <f>+AB15</f>
        <v>0</v>
      </c>
      <c r="E15" s="88">
        <f>C15-D15</f>
        <v>215000</v>
      </c>
      <c r="F15" s="24">
        <f t="shared" ref="F15" si="2">E15*10%</f>
        <v>21500</v>
      </c>
      <c r="G15" s="26">
        <f>+E15-F15</f>
        <v>193500</v>
      </c>
      <c r="H15" s="25">
        <f>AC15</f>
        <v>0</v>
      </c>
      <c r="I15" s="25">
        <f>+AD15</f>
        <v>0</v>
      </c>
      <c r="J15" s="25">
        <f>+AE15</f>
        <v>0</v>
      </c>
      <c r="K15" s="25">
        <f>G15-(J15+I15+H15)</f>
        <v>193500</v>
      </c>
      <c r="L15" s="361" t="s">
        <v>21</v>
      </c>
      <c r="M15" s="361"/>
      <c r="N15" s="361"/>
      <c r="O15" s="361"/>
    </row>
    <row r="16" spans="1:15" ht="15.75" thickBot="1">
      <c r="A16" s="11"/>
      <c r="B16" s="46"/>
      <c r="C16" s="40"/>
      <c r="D16" s="41"/>
      <c r="E16" s="40"/>
      <c r="F16" s="40"/>
      <c r="G16" s="41"/>
      <c r="H16" s="41"/>
      <c r="I16" s="41"/>
      <c r="J16" s="41"/>
      <c r="K16" s="41"/>
      <c r="L16" s="40"/>
      <c r="M16" s="40"/>
      <c r="N16" s="3"/>
    </row>
    <row r="17" spans="1:15" ht="15.75" thickBot="1">
      <c r="A17" s="11"/>
      <c r="B17" s="42" t="s">
        <v>22</v>
      </c>
      <c r="C17" s="40"/>
      <c r="D17" s="41"/>
      <c r="E17" s="40"/>
      <c r="F17" s="40"/>
      <c r="G17" s="41"/>
      <c r="H17" s="41"/>
      <c r="I17" s="41"/>
      <c r="J17" s="41"/>
      <c r="K17" s="41"/>
      <c r="L17" s="40"/>
      <c r="M17" s="40"/>
      <c r="N17" s="3"/>
    </row>
    <row r="18" spans="1:15">
      <c r="A18" s="35">
        <v>5</v>
      </c>
      <c r="B18" s="36" t="s">
        <v>23</v>
      </c>
      <c r="C18" s="24">
        <v>334000</v>
      </c>
      <c r="D18" s="25">
        <f>+AB18</f>
        <v>0</v>
      </c>
      <c r="E18" s="88">
        <f t="shared" ref="E18:E19" si="3">C18-D18</f>
        <v>334000</v>
      </c>
      <c r="F18" s="24">
        <f t="shared" ref="F18:F19" si="4">E18*10%</f>
        <v>33400</v>
      </c>
      <c r="G18" s="26">
        <f>+E18-F18</f>
        <v>300600</v>
      </c>
      <c r="H18" s="25">
        <f t="shared" ref="H18:H19" si="5">AC18</f>
        <v>0</v>
      </c>
      <c r="I18" s="25">
        <f t="shared" ref="I18:J19" si="6">+AD18</f>
        <v>0</v>
      </c>
      <c r="J18" s="25">
        <f t="shared" si="6"/>
        <v>0</v>
      </c>
      <c r="K18" s="25">
        <f>G18-(J18+I18+H18)</f>
        <v>300600</v>
      </c>
      <c r="L18" s="361"/>
      <c r="M18" s="361"/>
      <c r="N18" s="361"/>
      <c r="O18" s="361"/>
    </row>
    <row r="19" spans="1:15">
      <c r="A19" s="35">
        <v>6</v>
      </c>
      <c r="B19" s="47" t="s">
        <v>24</v>
      </c>
      <c r="C19" s="24">
        <v>334000</v>
      </c>
      <c r="D19" s="25">
        <f>+AB19</f>
        <v>0</v>
      </c>
      <c r="E19" s="88">
        <f t="shared" si="3"/>
        <v>334000</v>
      </c>
      <c r="F19" s="24">
        <f t="shared" si="4"/>
        <v>33400</v>
      </c>
      <c r="G19" s="26">
        <f>+E19-F19</f>
        <v>300600</v>
      </c>
      <c r="H19" s="25">
        <f t="shared" si="5"/>
        <v>0</v>
      </c>
      <c r="I19" s="25">
        <f t="shared" si="6"/>
        <v>0</v>
      </c>
      <c r="J19" s="25">
        <f t="shared" si="6"/>
        <v>0</v>
      </c>
      <c r="K19" s="25">
        <f>G19-(J19+I19+H19)</f>
        <v>300600</v>
      </c>
      <c r="L19" s="361"/>
      <c r="M19" s="361"/>
      <c r="N19" s="361"/>
      <c r="O19" s="361"/>
    </row>
    <row r="20" spans="1:15" ht="15.75" thickBot="1">
      <c r="A20" s="11"/>
      <c r="B20" s="46"/>
      <c r="C20" s="39"/>
      <c r="D20" s="41"/>
      <c r="E20" s="40"/>
      <c r="F20" s="40"/>
      <c r="G20" s="41"/>
      <c r="H20" s="41"/>
      <c r="I20" s="41"/>
      <c r="J20" s="41"/>
      <c r="K20" s="41"/>
      <c r="L20" s="40"/>
      <c r="M20" s="40"/>
      <c r="N20" s="3"/>
    </row>
    <row r="21" spans="1:15" ht="15.75" thickBot="1">
      <c r="A21" s="11"/>
      <c r="B21" s="19" t="s">
        <v>25</v>
      </c>
      <c r="C21" s="48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3"/>
    </row>
    <row r="22" spans="1:15">
      <c r="A22" s="35">
        <v>7</v>
      </c>
      <c r="B22" s="36" t="s">
        <v>26</v>
      </c>
      <c r="C22" s="24">
        <v>130000</v>
      </c>
      <c r="D22" s="25">
        <f>+AB22</f>
        <v>0</v>
      </c>
      <c r="E22" s="88">
        <f t="shared" ref="E22:E24" si="7">C22-D22</f>
        <v>130000</v>
      </c>
      <c r="F22" s="24">
        <f t="shared" ref="F22:F24" si="8">E22*10%</f>
        <v>13000</v>
      </c>
      <c r="G22" s="26">
        <f>+E22-F22</f>
        <v>117000</v>
      </c>
      <c r="H22" s="25">
        <f t="shared" ref="H22:H24" si="9">AC22</f>
        <v>0</v>
      </c>
      <c r="I22" s="25">
        <f t="shared" ref="I22:J24" si="10">+AD22</f>
        <v>0</v>
      </c>
      <c r="J22" s="25">
        <f t="shared" si="10"/>
        <v>0</v>
      </c>
      <c r="K22" s="25">
        <f>G22-(J22+I22+H22)</f>
        <v>117000</v>
      </c>
      <c r="L22" s="361"/>
      <c r="M22" s="361"/>
      <c r="N22" s="361"/>
      <c r="O22" s="361"/>
    </row>
    <row r="23" spans="1:15">
      <c r="A23" s="49">
        <v>8</v>
      </c>
      <c r="B23" s="47" t="s">
        <v>27</v>
      </c>
      <c r="C23" s="24">
        <v>215000</v>
      </c>
      <c r="D23" s="25">
        <f>+AB23</f>
        <v>0</v>
      </c>
      <c r="E23" s="88">
        <f t="shared" si="7"/>
        <v>215000</v>
      </c>
      <c r="F23" s="24">
        <f t="shared" si="8"/>
        <v>21500</v>
      </c>
      <c r="G23" s="26">
        <f>+E23-F23</f>
        <v>193500</v>
      </c>
      <c r="H23" s="25">
        <f t="shared" si="9"/>
        <v>0</v>
      </c>
      <c r="I23" s="25">
        <f t="shared" si="10"/>
        <v>0</v>
      </c>
      <c r="J23" s="25">
        <f t="shared" si="10"/>
        <v>0</v>
      </c>
      <c r="K23" s="25">
        <f>G23-(J23+I23+H23)</f>
        <v>193500</v>
      </c>
      <c r="L23" s="361"/>
      <c r="M23" s="361"/>
      <c r="N23" s="361"/>
      <c r="O23" s="361"/>
    </row>
    <row r="24" spans="1:15" ht="15" customHeight="1">
      <c r="A24" s="49">
        <v>8</v>
      </c>
      <c r="B24" s="47" t="s">
        <v>354</v>
      </c>
      <c r="C24" s="24">
        <v>123333</v>
      </c>
      <c r="D24" s="25">
        <f>+AB24</f>
        <v>0</v>
      </c>
      <c r="E24" s="88">
        <f t="shared" si="7"/>
        <v>123333</v>
      </c>
      <c r="F24" s="24">
        <f t="shared" si="8"/>
        <v>12333.300000000001</v>
      </c>
      <c r="G24" s="26">
        <f>+E24-F24</f>
        <v>110999.7</v>
      </c>
      <c r="H24" s="25">
        <f t="shared" si="9"/>
        <v>0</v>
      </c>
      <c r="I24" s="25">
        <f t="shared" si="10"/>
        <v>0</v>
      </c>
      <c r="J24" s="25">
        <f t="shared" si="10"/>
        <v>0</v>
      </c>
      <c r="K24" s="25">
        <f>G24-(J24+I24+H24)</f>
        <v>110999.7</v>
      </c>
      <c r="L24" s="361" t="s">
        <v>355</v>
      </c>
      <c r="M24" s="361"/>
      <c r="N24" s="361"/>
      <c r="O24" s="361"/>
    </row>
    <row r="25" spans="1:15" ht="15.75" thickBot="1">
      <c r="A25" s="11"/>
      <c r="B25" s="46"/>
      <c r="C25" s="39"/>
      <c r="D25" s="41"/>
      <c r="E25" s="40"/>
      <c r="F25" s="40"/>
      <c r="G25" s="41"/>
      <c r="H25" s="41"/>
      <c r="I25" s="41"/>
      <c r="J25" s="41"/>
      <c r="K25" s="41"/>
      <c r="L25" s="40"/>
      <c r="M25" s="40"/>
      <c r="N25" s="3"/>
    </row>
    <row r="26" spans="1:15" ht="15.75" thickBot="1">
      <c r="A26" s="18"/>
      <c r="B26" s="19" t="s">
        <v>29</v>
      </c>
      <c r="C26" s="39"/>
      <c r="D26" s="41"/>
      <c r="E26" s="40"/>
      <c r="F26" s="40"/>
      <c r="G26" s="41"/>
      <c r="H26" s="41"/>
      <c r="I26" s="41"/>
      <c r="J26" s="41"/>
      <c r="K26" s="41"/>
      <c r="L26" s="40"/>
      <c r="M26" s="40"/>
      <c r="N26" s="3"/>
    </row>
    <row r="27" spans="1:15">
      <c r="A27" s="50">
        <v>9</v>
      </c>
      <c r="B27" s="36" t="s">
        <v>30</v>
      </c>
      <c r="C27" s="24">
        <f>270000</f>
        <v>270000</v>
      </c>
      <c r="D27" s="25">
        <f>+AB27</f>
        <v>0</v>
      </c>
      <c r="E27" s="88">
        <f>C27-D27</f>
        <v>270000</v>
      </c>
      <c r="F27" s="24">
        <f t="shared" ref="F27" si="11">E27*10%</f>
        <v>27000</v>
      </c>
      <c r="G27" s="26">
        <f>+E27-F27</f>
        <v>243000</v>
      </c>
      <c r="H27" s="25">
        <f>AC27</f>
        <v>0</v>
      </c>
      <c r="I27" s="25">
        <f>+AD27</f>
        <v>0</v>
      </c>
      <c r="J27" s="25">
        <f>+AE27</f>
        <v>0</v>
      </c>
      <c r="K27" s="25">
        <f>G27-(J27+I27+H27)</f>
        <v>243000</v>
      </c>
      <c r="L27" s="361"/>
      <c r="M27" s="361"/>
      <c r="N27" s="361"/>
      <c r="O27" s="361"/>
    </row>
    <row r="28" spans="1:15" ht="15.75" thickBot="1">
      <c r="A28" s="11"/>
      <c r="B28" s="51"/>
      <c r="C28" s="40"/>
      <c r="D28" s="41"/>
      <c r="E28" s="40"/>
      <c r="F28" s="40"/>
      <c r="G28" s="41"/>
      <c r="H28" s="41"/>
      <c r="I28" s="41"/>
      <c r="J28" s="41"/>
      <c r="K28" s="41"/>
      <c r="L28" s="40"/>
      <c r="M28" s="40"/>
      <c r="N28" s="3"/>
    </row>
    <row r="29" spans="1:15" ht="15.75" thickBot="1">
      <c r="A29" s="11"/>
      <c r="B29" s="19" t="s">
        <v>31</v>
      </c>
      <c r="C29" s="52"/>
      <c r="D29" s="43"/>
      <c r="E29" s="52"/>
      <c r="F29" s="52"/>
      <c r="G29" s="52"/>
      <c r="H29" s="43"/>
      <c r="I29" s="43"/>
      <c r="J29" s="43"/>
      <c r="K29" s="43"/>
      <c r="L29" s="43"/>
      <c r="M29" s="43"/>
      <c r="N29" s="3"/>
    </row>
    <row r="30" spans="1:15">
      <c r="A30" s="50">
        <v>10</v>
      </c>
      <c r="B30" s="90" t="s">
        <v>104</v>
      </c>
      <c r="C30" s="24">
        <v>250000</v>
      </c>
      <c r="D30" s="25">
        <f>+AB30</f>
        <v>0</v>
      </c>
      <c r="E30" s="88">
        <f>C30-D30</f>
        <v>250000</v>
      </c>
      <c r="F30" s="24">
        <f>E30*10%</f>
        <v>25000</v>
      </c>
      <c r="G30" s="26">
        <f>+E30-F30</f>
        <v>225000</v>
      </c>
      <c r="H30" s="25">
        <f>AC30</f>
        <v>0</v>
      </c>
      <c r="I30" s="25">
        <f>+AD30</f>
        <v>0</v>
      </c>
      <c r="J30" s="25">
        <f>+AE30</f>
        <v>0</v>
      </c>
      <c r="K30" s="25">
        <f>G30-(H30+I30+J30)</f>
        <v>225000</v>
      </c>
      <c r="L30" s="361"/>
      <c r="M30" s="361"/>
      <c r="N30" s="361"/>
      <c r="O30" s="361"/>
    </row>
    <row r="31" spans="1:15" ht="15" customHeight="1">
      <c r="A31" s="50">
        <v>11</v>
      </c>
      <c r="B31" s="47" t="s">
        <v>326</v>
      </c>
      <c r="C31" s="24">
        <v>210000</v>
      </c>
      <c r="D31" s="25">
        <f>+AB31</f>
        <v>0</v>
      </c>
      <c r="E31" s="88">
        <f t="shared" ref="E31" si="12">C31-D31</f>
        <v>210000</v>
      </c>
      <c r="F31" s="24">
        <f t="shared" ref="F31" si="13">E31*10%</f>
        <v>21000</v>
      </c>
      <c r="G31" s="26">
        <f>+E31-F31</f>
        <v>189000</v>
      </c>
      <c r="H31" s="25">
        <f t="shared" ref="H31" si="14">AC31</f>
        <v>0</v>
      </c>
      <c r="I31" s="25">
        <f t="shared" ref="I31:J31" si="15">+AD31</f>
        <v>0</v>
      </c>
      <c r="J31" s="25">
        <f t="shared" si="15"/>
        <v>0</v>
      </c>
      <c r="K31" s="25">
        <f>G31-(J31+I31+H31)</f>
        <v>189000</v>
      </c>
      <c r="L31" s="361" t="s">
        <v>356</v>
      </c>
      <c r="M31" s="361"/>
      <c r="N31" s="361"/>
      <c r="O31" s="361"/>
    </row>
    <row r="32" spans="1:15" ht="15.75" thickBot="1">
      <c r="A32" s="11"/>
      <c r="B32" s="38"/>
      <c r="C32" s="39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3"/>
    </row>
    <row r="33" spans="1:15" ht="15.75" thickBot="1">
      <c r="A33" s="11"/>
      <c r="B33" s="56" t="s">
        <v>34</v>
      </c>
      <c r="C33" s="57">
        <f t="shared" ref="C33:J33" si="16">SUM(C8:C31)</f>
        <v>2906333</v>
      </c>
      <c r="D33" s="57">
        <f t="shared" si="16"/>
        <v>0</v>
      </c>
      <c r="E33" s="57">
        <f t="shared" si="16"/>
        <v>2906333</v>
      </c>
      <c r="F33" s="57">
        <f t="shared" si="16"/>
        <v>290633.3</v>
      </c>
      <c r="G33" s="58">
        <f t="shared" si="16"/>
        <v>2615699.7000000002</v>
      </c>
      <c r="H33" s="57">
        <f t="shared" si="16"/>
        <v>0</v>
      </c>
      <c r="I33" s="57">
        <f t="shared" si="16"/>
        <v>0</v>
      </c>
      <c r="J33" s="57">
        <f t="shared" si="16"/>
        <v>0</v>
      </c>
      <c r="K33" s="240">
        <v>2263959</v>
      </c>
      <c r="L33" s="224"/>
      <c r="M33" s="55"/>
      <c r="N33" s="3"/>
    </row>
    <row r="34" spans="1:15" ht="15.75" thickBot="1">
      <c r="A34" s="11"/>
      <c r="B34" s="46"/>
      <c r="C34" s="39"/>
      <c r="D34" s="41"/>
      <c r="E34" s="40"/>
      <c r="F34" s="40"/>
      <c r="G34" s="41"/>
      <c r="H34" s="41"/>
      <c r="I34" s="41"/>
      <c r="J34" s="41"/>
      <c r="K34" s="41"/>
      <c r="L34" s="40"/>
      <c r="M34" s="40"/>
    </row>
    <row r="35" spans="1:15" ht="15.75" thickBot="1">
      <c r="A35" s="11"/>
      <c r="B35" s="19" t="s">
        <v>35</v>
      </c>
      <c r="C35" s="39"/>
      <c r="D35" s="41"/>
      <c r="E35" s="40"/>
      <c r="F35" s="40"/>
      <c r="G35" s="41"/>
      <c r="H35" s="41"/>
      <c r="I35" s="41"/>
      <c r="J35" s="41"/>
      <c r="K35" s="41"/>
      <c r="L35" s="40"/>
      <c r="M35" s="40"/>
    </row>
    <row r="36" spans="1:15">
      <c r="A36" s="35">
        <v>12</v>
      </c>
      <c r="B36" s="36" t="s">
        <v>36</v>
      </c>
      <c r="C36" s="37">
        <v>130000</v>
      </c>
      <c r="D36" s="25">
        <f t="shared" ref="D36:D41" si="17">+AB36</f>
        <v>0</v>
      </c>
      <c r="E36" s="88">
        <f t="shared" ref="E36:E41" si="18">C36-D36</f>
        <v>130000</v>
      </c>
      <c r="F36" s="24">
        <f t="shared" ref="F36:F41" si="19">E36*10%</f>
        <v>13000</v>
      </c>
      <c r="G36" s="26">
        <f t="shared" ref="G36:G41" si="20">+E36-F36</f>
        <v>117000</v>
      </c>
      <c r="H36" s="25">
        <f t="shared" ref="H36:H41" si="21">AC36</f>
        <v>0</v>
      </c>
      <c r="I36" s="25">
        <f t="shared" ref="I36:J41" si="22">+AD36</f>
        <v>0</v>
      </c>
      <c r="J36" s="25">
        <f t="shared" si="22"/>
        <v>0</v>
      </c>
      <c r="K36" s="25">
        <f t="shared" ref="K36:K41" si="23">G36-(J36+I36+H36)</f>
        <v>117000</v>
      </c>
      <c r="L36" s="361"/>
      <c r="M36" s="361"/>
      <c r="N36" s="361"/>
      <c r="O36" s="361"/>
    </row>
    <row r="37" spans="1:15">
      <c r="A37" s="35">
        <v>13</v>
      </c>
      <c r="B37" s="54" t="s">
        <v>37</v>
      </c>
      <c r="C37" s="24">
        <v>120000</v>
      </c>
      <c r="D37" s="25">
        <f t="shared" si="17"/>
        <v>0</v>
      </c>
      <c r="E37" s="88">
        <f t="shared" si="18"/>
        <v>120000</v>
      </c>
      <c r="F37" s="24">
        <f t="shared" si="19"/>
        <v>12000</v>
      </c>
      <c r="G37" s="26">
        <f t="shared" si="20"/>
        <v>108000</v>
      </c>
      <c r="H37" s="25">
        <f t="shared" si="21"/>
        <v>0</v>
      </c>
      <c r="I37" s="25">
        <f t="shared" si="22"/>
        <v>0</v>
      </c>
      <c r="J37" s="25">
        <f t="shared" si="22"/>
        <v>0</v>
      </c>
      <c r="K37" s="25">
        <f t="shared" si="23"/>
        <v>108000</v>
      </c>
      <c r="L37" s="361"/>
      <c r="M37" s="361"/>
      <c r="N37" s="361"/>
      <c r="O37" s="361"/>
    </row>
    <row r="38" spans="1:15" ht="15" customHeight="1">
      <c r="A38" s="35">
        <v>14</v>
      </c>
      <c r="B38" s="47" t="s">
        <v>38</v>
      </c>
      <c r="C38" s="24">
        <v>0</v>
      </c>
      <c r="D38" s="25">
        <f t="shared" si="17"/>
        <v>0</v>
      </c>
      <c r="E38" s="24">
        <f t="shared" si="18"/>
        <v>0</v>
      </c>
      <c r="F38" s="24">
        <f t="shared" si="19"/>
        <v>0</v>
      </c>
      <c r="G38" s="25">
        <f t="shared" si="20"/>
        <v>0</v>
      </c>
      <c r="H38" s="25">
        <f t="shared" si="21"/>
        <v>0</v>
      </c>
      <c r="I38" s="25">
        <f t="shared" si="22"/>
        <v>0</v>
      </c>
      <c r="J38" s="25">
        <f t="shared" si="22"/>
        <v>0</v>
      </c>
      <c r="K38" s="25">
        <f t="shared" si="23"/>
        <v>0</v>
      </c>
      <c r="L38" s="361" t="s">
        <v>357</v>
      </c>
      <c r="M38" s="361"/>
      <c r="N38" s="361"/>
      <c r="O38" s="361"/>
    </row>
    <row r="39" spans="1:15">
      <c r="A39" s="35">
        <v>15</v>
      </c>
      <c r="B39" s="47" t="s">
        <v>39</v>
      </c>
      <c r="C39" s="24">
        <v>300000</v>
      </c>
      <c r="D39" s="25">
        <f t="shared" si="17"/>
        <v>0</v>
      </c>
      <c r="E39" s="88">
        <f t="shared" si="18"/>
        <v>300000</v>
      </c>
      <c r="F39" s="24">
        <f t="shared" si="19"/>
        <v>30000</v>
      </c>
      <c r="G39" s="26">
        <f t="shared" si="20"/>
        <v>270000</v>
      </c>
      <c r="H39" s="25">
        <f t="shared" si="21"/>
        <v>0</v>
      </c>
      <c r="I39" s="25">
        <f t="shared" si="22"/>
        <v>0</v>
      </c>
      <c r="J39" s="25">
        <f t="shared" si="22"/>
        <v>0</v>
      </c>
      <c r="K39" s="25">
        <f t="shared" si="23"/>
        <v>270000</v>
      </c>
      <c r="L39" s="361"/>
      <c r="M39" s="361"/>
      <c r="N39" s="361"/>
      <c r="O39" s="361"/>
    </row>
    <row r="40" spans="1:15">
      <c r="A40" s="35">
        <v>16</v>
      </c>
      <c r="B40" s="47" t="s">
        <v>327</v>
      </c>
      <c r="C40" s="24">
        <v>210000</v>
      </c>
      <c r="D40" s="25">
        <f t="shared" si="17"/>
        <v>0</v>
      </c>
      <c r="E40" s="88">
        <f t="shared" si="18"/>
        <v>210000</v>
      </c>
      <c r="F40" s="24">
        <f t="shared" si="19"/>
        <v>21000</v>
      </c>
      <c r="G40" s="26">
        <f t="shared" si="20"/>
        <v>189000</v>
      </c>
      <c r="H40" s="25">
        <f t="shared" si="21"/>
        <v>0</v>
      </c>
      <c r="I40" s="25">
        <f t="shared" si="22"/>
        <v>0</v>
      </c>
      <c r="J40" s="25">
        <f t="shared" si="22"/>
        <v>0</v>
      </c>
      <c r="K40" s="25">
        <f t="shared" si="23"/>
        <v>189000</v>
      </c>
      <c r="L40" s="361"/>
      <c r="M40" s="361"/>
      <c r="N40" s="361"/>
      <c r="O40" s="361"/>
    </row>
    <row r="41" spans="1:15">
      <c r="A41" s="35">
        <v>17</v>
      </c>
      <c r="B41" s="47" t="s">
        <v>358</v>
      </c>
      <c r="C41" s="24">
        <v>300000</v>
      </c>
      <c r="D41" s="25">
        <f t="shared" si="17"/>
        <v>0</v>
      </c>
      <c r="E41" s="88">
        <f t="shared" si="18"/>
        <v>300000</v>
      </c>
      <c r="F41" s="24">
        <f t="shared" si="19"/>
        <v>30000</v>
      </c>
      <c r="G41" s="26">
        <f t="shared" si="20"/>
        <v>270000</v>
      </c>
      <c r="H41" s="25">
        <f t="shared" si="21"/>
        <v>0</v>
      </c>
      <c r="I41" s="25">
        <f t="shared" si="22"/>
        <v>0</v>
      </c>
      <c r="J41" s="25">
        <f t="shared" si="22"/>
        <v>0</v>
      </c>
      <c r="K41" s="25">
        <f t="shared" si="23"/>
        <v>270000</v>
      </c>
      <c r="L41" s="361"/>
      <c r="M41" s="361"/>
      <c r="N41" s="361"/>
      <c r="O41" s="361"/>
    </row>
    <row r="42" spans="1:15" ht="15.75" thickBot="1">
      <c r="A42" s="11"/>
      <c r="B42" s="46"/>
      <c r="C42" s="40"/>
      <c r="D42" s="41"/>
      <c r="E42" s="40"/>
      <c r="F42" s="40"/>
      <c r="G42" s="41"/>
      <c r="H42" s="41"/>
      <c r="I42" s="41"/>
      <c r="J42" s="41"/>
      <c r="K42" s="41"/>
      <c r="L42" s="40"/>
      <c r="M42" s="40"/>
    </row>
    <row r="43" spans="1:15" ht="15.75" thickBot="1">
      <c r="A43" s="11"/>
      <c r="B43" s="19" t="s">
        <v>40</v>
      </c>
      <c r="C43" s="60"/>
      <c r="D43" s="41"/>
      <c r="E43" s="60"/>
      <c r="F43" s="60"/>
      <c r="G43" s="61"/>
      <c r="H43" s="41"/>
      <c r="I43" s="41"/>
      <c r="J43" s="41"/>
      <c r="K43" s="41"/>
      <c r="L43" s="40"/>
      <c r="M43" s="40"/>
    </row>
    <row r="44" spans="1:15">
      <c r="A44" s="35">
        <v>18</v>
      </c>
      <c r="B44" s="36" t="s">
        <v>41</v>
      </c>
      <c r="C44" s="53">
        <v>210000</v>
      </c>
      <c r="D44" s="25">
        <f>+AB44</f>
        <v>0</v>
      </c>
      <c r="E44" s="88">
        <f t="shared" ref="E44" si="24">C44-D44</f>
        <v>210000</v>
      </c>
      <c r="F44" s="24">
        <f t="shared" ref="F44" si="25">E44*10%</f>
        <v>21000</v>
      </c>
      <c r="G44" s="26">
        <f>+E44-F44</f>
        <v>189000</v>
      </c>
      <c r="H44" s="25">
        <f t="shared" ref="H44" si="26">AC44</f>
        <v>0</v>
      </c>
      <c r="I44" s="25">
        <f t="shared" ref="I44:J44" si="27">+AD44</f>
        <v>0</v>
      </c>
      <c r="J44" s="25">
        <f t="shared" si="27"/>
        <v>0</v>
      </c>
      <c r="K44" s="25">
        <f>G44-(J44+I44+H44)</f>
        <v>189000</v>
      </c>
      <c r="L44" s="361"/>
      <c r="M44" s="361"/>
      <c r="N44" s="361"/>
      <c r="O44" s="361"/>
    </row>
    <row r="45" spans="1:15" ht="15.75" thickBot="1">
      <c r="A45" s="11"/>
      <c r="B45" s="46"/>
      <c r="C45" s="40"/>
      <c r="D45" s="41"/>
      <c r="E45" s="40"/>
      <c r="F45" s="40"/>
      <c r="G45" s="41"/>
      <c r="H45" s="41"/>
      <c r="I45" s="41"/>
      <c r="J45" s="41"/>
      <c r="K45" s="41"/>
      <c r="L45" s="40"/>
      <c r="M45" s="40"/>
    </row>
    <row r="46" spans="1:15" ht="15.75" thickBot="1">
      <c r="A46" s="11"/>
      <c r="B46" s="42" t="s">
        <v>42</v>
      </c>
      <c r="C46" s="60"/>
      <c r="D46" s="41"/>
      <c r="E46" s="60"/>
      <c r="F46" s="60"/>
      <c r="G46" s="61"/>
      <c r="H46" s="41"/>
      <c r="I46" s="41"/>
      <c r="J46" s="41"/>
      <c r="K46" s="41"/>
      <c r="L46" s="40"/>
      <c r="M46" s="40"/>
    </row>
    <row r="47" spans="1:15">
      <c r="A47" s="35">
        <v>19</v>
      </c>
      <c r="B47" s="36" t="s">
        <v>43</v>
      </c>
      <c r="C47" s="63">
        <v>350000</v>
      </c>
      <c r="D47" s="25">
        <f>+AB47</f>
        <v>0</v>
      </c>
      <c r="E47" s="88">
        <f t="shared" ref="E47" si="28">C47-D47</f>
        <v>350000</v>
      </c>
      <c r="F47" s="24">
        <f t="shared" ref="F47" si="29">E47*10%</f>
        <v>35000</v>
      </c>
      <c r="G47" s="26">
        <f>+E47-F47</f>
        <v>315000</v>
      </c>
      <c r="H47" s="25">
        <f t="shared" ref="H47" si="30">AC47</f>
        <v>0</v>
      </c>
      <c r="I47" s="25">
        <f t="shared" ref="I47:J47" si="31">+AD47</f>
        <v>0</v>
      </c>
      <c r="J47" s="25">
        <f t="shared" si="31"/>
        <v>0</v>
      </c>
      <c r="K47" s="25">
        <f>G47-(J47+I47+H47)</f>
        <v>315000</v>
      </c>
      <c r="L47" s="361"/>
      <c r="M47" s="361"/>
      <c r="N47" s="361"/>
      <c r="O47" s="361"/>
    </row>
    <row r="48" spans="1:15" ht="15.75" thickBot="1">
      <c r="A48" s="11"/>
      <c r="B48" s="64"/>
      <c r="C48" s="40"/>
      <c r="D48" s="41"/>
      <c r="E48" s="40"/>
      <c r="F48" s="40"/>
      <c r="G48" s="41"/>
      <c r="H48" s="41"/>
      <c r="I48" s="41"/>
      <c r="J48" s="41"/>
      <c r="K48" s="41"/>
      <c r="L48" s="40"/>
      <c r="M48" s="40"/>
    </row>
    <row r="49" spans="1:15" ht="15.75" thickBot="1">
      <c r="A49" s="11"/>
      <c r="B49" s="65" t="s">
        <v>44</v>
      </c>
      <c r="C49" s="60"/>
      <c r="D49" s="41"/>
      <c r="E49" s="60"/>
      <c r="F49" s="60"/>
      <c r="G49" s="61"/>
      <c r="H49" s="41"/>
      <c r="I49" s="41"/>
      <c r="J49" s="41"/>
      <c r="K49" s="41"/>
      <c r="L49" s="40"/>
      <c r="M49" s="40"/>
    </row>
    <row r="50" spans="1:15">
      <c r="A50" s="35">
        <v>20</v>
      </c>
      <c r="B50" s="36" t="s">
        <v>45</v>
      </c>
      <c r="C50" s="37">
        <v>530292</v>
      </c>
      <c r="D50" s="25">
        <f>+AB50</f>
        <v>0</v>
      </c>
      <c r="E50" s="88">
        <f t="shared" ref="E50" si="32">C50-D50</f>
        <v>530292</v>
      </c>
      <c r="F50" s="24">
        <f t="shared" ref="F50" si="33">E50*10%</f>
        <v>53029.200000000004</v>
      </c>
      <c r="G50" s="26">
        <f>+E50-F50</f>
        <v>477262.8</v>
      </c>
      <c r="H50" s="25">
        <f t="shared" ref="H50" si="34">AC50</f>
        <v>0</v>
      </c>
      <c r="I50" s="25">
        <f t="shared" ref="I50:J50" si="35">+AD50</f>
        <v>0</v>
      </c>
      <c r="J50" s="25">
        <f t="shared" si="35"/>
        <v>0</v>
      </c>
      <c r="K50" s="25">
        <f>G50-(J50+I50+H50)</f>
        <v>477262.8</v>
      </c>
      <c r="L50" s="361"/>
      <c r="M50" s="361"/>
      <c r="N50" s="361"/>
      <c r="O50" s="361"/>
    </row>
    <row r="51" spans="1:15" ht="15.75" thickBot="1">
      <c r="A51" s="11"/>
      <c r="B51" s="46"/>
      <c r="C51" s="40"/>
      <c r="D51" s="41"/>
      <c r="E51" s="40"/>
      <c r="F51" s="40"/>
      <c r="G51" s="41"/>
      <c r="H51" s="41"/>
      <c r="I51" s="41"/>
      <c r="J51" s="41"/>
      <c r="K51" s="41"/>
      <c r="L51" s="40"/>
      <c r="M51" s="40"/>
    </row>
    <row r="52" spans="1:15" ht="15.75" thickBot="1">
      <c r="A52" s="11"/>
      <c r="B52" s="19" t="s">
        <v>46</v>
      </c>
      <c r="C52" s="40"/>
      <c r="D52" s="41"/>
      <c r="E52" s="40"/>
      <c r="F52" s="40"/>
      <c r="G52" s="41"/>
      <c r="H52" s="41"/>
      <c r="I52" s="41"/>
      <c r="J52" s="41"/>
      <c r="K52" s="41"/>
      <c r="L52" s="40"/>
      <c r="M52" s="40"/>
    </row>
    <row r="53" spans="1:15">
      <c r="A53" s="44">
        <v>21</v>
      </c>
      <c r="B53" s="36" t="s">
        <v>47</v>
      </c>
      <c r="C53" s="37">
        <v>470000</v>
      </c>
      <c r="D53" s="25">
        <f>+AB53</f>
        <v>0</v>
      </c>
      <c r="E53" s="88">
        <f t="shared" ref="E53:E54" si="36">C53-D53</f>
        <v>470000</v>
      </c>
      <c r="F53" s="24">
        <f t="shared" ref="F53:F54" si="37">E53*10%</f>
        <v>47000</v>
      </c>
      <c r="G53" s="26">
        <f t="shared" ref="G53:G54" si="38">+E53-F53</f>
        <v>423000</v>
      </c>
      <c r="H53" s="25">
        <f t="shared" ref="H53:H54" si="39">AC53</f>
        <v>0</v>
      </c>
      <c r="I53" s="25">
        <f t="shared" ref="I53:J54" si="40">+AD53</f>
        <v>0</v>
      </c>
      <c r="J53" s="25">
        <f t="shared" si="40"/>
        <v>0</v>
      </c>
      <c r="K53" s="25">
        <f>G53-(J53+I53+H53)</f>
        <v>423000</v>
      </c>
      <c r="L53" s="361"/>
      <c r="M53" s="361"/>
      <c r="N53" s="361"/>
      <c r="O53" s="361"/>
    </row>
    <row r="54" spans="1:15">
      <c r="A54" s="44">
        <v>22</v>
      </c>
      <c r="B54" s="47" t="s">
        <v>48</v>
      </c>
      <c r="C54" s="24">
        <v>210000</v>
      </c>
      <c r="D54" s="25">
        <f>+AB54</f>
        <v>0</v>
      </c>
      <c r="E54" s="88">
        <f t="shared" si="36"/>
        <v>210000</v>
      </c>
      <c r="F54" s="24">
        <f t="shared" si="37"/>
        <v>21000</v>
      </c>
      <c r="G54" s="26">
        <f t="shared" si="38"/>
        <v>189000</v>
      </c>
      <c r="H54" s="25">
        <f t="shared" si="39"/>
        <v>0</v>
      </c>
      <c r="I54" s="25">
        <f t="shared" si="40"/>
        <v>0</v>
      </c>
      <c r="J54" s="25">
        <f t="shared" si="40"/>
        <v>0</v>
      </c>
      <c r="K54" s="25">
        <f>G54-(J54+I54+H54)</f>
        <v>189000</v>
      </c>
      <c r="L54" s="361"/>
      <c r="M54" s="361"/>
      <c r="N54" s="361"/>
      <c r="O54" s="361"/>
    </row>
    <row r="55" spans="1:15" ht="15.75" thickBot="1">
      <c r="A55" s="11"/>
      <c r="B55" s="46"/>
      <c r="C55" s="39"/>
      <c r="D55" s="41"/>
      <c r="E55" s="40"/>
      <c r="F55" s="40"/>
      <c r="G55" s="41"/>
      <c r="H55" s="41"/>
      <c r="I55" s="41"/>
      <c r="J55" s="41"/>
      <c r="K55" s="41"/>
      <c r="L55" s="40"/>
      <c r="M55" s="40"/>
    </row>
    <row r="56" spans="1:15" ht="15.75" thickBot="1">
      <c r="A56" s="11"/>
      <c r="B56" s="19" t="s">
        <v>51</v>
      </c>
      <c r="C56" s="39"/>
      <c r="D56" s="41"/>
      <c r="E56" s="40"/>
      <c r="F56" s="40"/>
      <c r="G56" s="41"/>
      <c r="H56" s="41"/>
      <c r="I56" s="41"/>
      <c r="J56" s="41"/>
      <c r="K56" s="41"/>
      <c r="L56" s="40"/>
      <c r="M56" s="40"/>
    </row>
    <row r="57" spans="1:15">
      <c r="A57" s="35">
        <v>23</v>
      </c>
      <c r="B57" s="23" t="s">
        <v>52</v>
      </c>
      <c r="C57" s="24">
        <v>240000</v>
      </c>
      <c r="D57" s="25">
        <f>+AB57</f>
        <v>0</v>
      </c>
      <c r="E57" s="88">
        <f t="shared" ref="E57:E60" si="41">C57-D57</f>
        <v>240000</v>
      </c>
      <c r="F57" s="24">
        <f t="shared" ref="F57:F60" si="42">E57*10%</f>
        <v>24000</v>
      </c>
      <c r="G57" s="26">
        <f t="shared" ref="G57:G60" si="43">+E57-F57</f>
        <v>216000</v>
      </c>
      <c r="H57" s="25">
        <f t="shared" ref="H57:H60" si="44">AC57</f>
        <v>0</v>
      </c>
      <c r="I57" s="25">
        <f t="shared" ref="I57:J60" si="45">+AD57</f>
        <v>0</v>
      </c>
      <c r="J57" s="25">
        <f t="shared" si="45"/>
        <v>0</v>
      </c>
      <c r="K57" s="25">
        <f t="shared" ref="K57:K60" si="46">G57-(J57+I57+H57)</f>
        <v>216000</v>
      </c>
      <c r="L57" s="361"/>
      <c r="M57" s="361"/>
      <c r="N57" s="361"/>
      <c r="O57" s="361"/>
    </row>
    <row r="58" spans="1:15">
      <c r="A58" s="35">
        <v>24</v>
      </c>
      <c r="B58" s="47" t="s">
        <v>53</v>
      </c>
      <c r="C58" s="24">
        <v>210000</v>
      </c>
      <c r="D58" s="25">
        <f>+AB58</f>
        <v>0</v>
      </c>
      <c r="E58" s="88">
        <f t="shared" si="41"/>
        <v>210000</v>
      </c>
      <c r="F58" s="24">
        <f t="shared" si="42"/>
        <v>21000</v>
      </c>
      <c r="G58" s="26">
        <f t="shared" si="43"/>
        <v>189000</v>
      </c>
      <c r="H58" s="25">
        <f t="shared" si="44"/>
        <v>0</v>
      </c>
      <c r="I58" s="25">
        <f t="shared" si="45"/>
        <v>0</v>
      </c>
      <c r="J58" s="25">
        <f t="shared" si="45"/>
        <v>0</v>
      </c>
      <c r="K58" s="25">
        <f t="shared" si="46"/>
        <v>189000</v>
      </c>
      <c r="L58" s="361"/>
      <c r="M58" s="361"/>
      <c r="N58" s="361"/>
      <c r="O58" s="361"/>
    </row>
    <row r="59" spans="1:15">
      <c r="A59" s="35">
        <v>25</v>
      </c>
      <c r="B59" s="47" t="s">
        <v>54</v>
      </c>
      <c r="C59" s="24">
        <v>500000</v>
      </c>
      <c r="D59" s="25">
        <f>+AB59</f>
        <v>0</v>
      </c>
      <c r="E59" s="88">
        <f t="shared" si="41"/>
        <v>500000</v>
      </c>
      <c r="F59" s="24">
        <f t="shared" si="42"/>
        <v>50000</v>
      </c>
      <c r="G59" s="26">
        <f t="shared" si="43"/>
        <v>450000</v>
      </c>
      <c r="H59" s="25">
        <f t="shared" si="44"/>
        <v>0</v>
      </c>
      <c r="I59" s="25">
        <f t="shared" si="45"/>
        <v>0</v>
      </c>
      <c r="J59" s="25">
        <f t="shared" si="45"/>
        <v>0</v>
      </c>
      <c r="K59" s="25">
        <f t="shared" si="46"/>
        <v>450000</v>
      </c>
      <c r="L59" s="361"/>
      <c r="M59" s="361"/>
      <c r="N59" s="361"/>
      <c r="O59" s="361"/>
    </row>
    <row r="60" spans="1:15">
      <c r="A60" s="35">
        <v>26</v>
      </c>
      <c r="B60" s="47" t="s">
        <v>55</v>
      </c>
      <c r="C60" s="24">
        <v>100000</v>
      </c>
      <c r="D60" s="25">
        <f>+AB60</f>
        <v>0</v>
      </c>
      <c r="E60" s="88">
        <f t="shared" si="41"/>
        <v>100000</v>
      </c>
      <c r="F60" s="24">
        <f t="shared" si="42"/>
        <v>10000</v>
      </c>
      <c r="G60" s="26">
        <f t="shared" si="43"/>
        <v>90000</v>
      </c>
      <c r="H60" s="25">
        <f t="shared" si="44"/>
        <v>0</v>
      </c>
      <c r="I60" s="25">
        <f t="shared" si="45"/>
        <v>0</v>
      </c>
      <c r="J60" s="25">
        <f t="shared" si="45"/>
        <v>0</v>
      </c>
      <c r="K60" s="25">
        <f t="shared" si="46"/>
        <v>90000</v>
      </c>
      <c r="L60" s="361"/>
      <c r="M60" s="361"/>
      <c r="N60" s="361"/>
      <c r="O60" s="361"/>
    </row>
    <row r="61" spans="1:15" ht="15.75" thickBot="1">
      <c r="A61" s="11"/>
      <c r="B61" s="46"/>
      <c r="C61" s="34"/>
      <c r="D61" s="32"/>
      <c r="E61" s="34"/>
      <c r="F61" s="34"/>
      <c r="G61" s="32"/>
      <c r="H61" s="32"/>
      <c r="I61" s="32"/>
      <c r="J61" s="32"/>
      <c r="K61" s="32"/>
      <c r="L61" s="34"/>
      <c r="M61" s="34"/>
    </row>
    <row r="62" spans="1:15" ht="15.75" thickBot="1">
      <c r="A62" s="11"/>
      <c r="B62" s="19" t="s">
        <v>56</v>
      </c>
      <c r="C62" s="34"/>
      <c r="D62" s="32"/>
      <c r="E62" s="34"/>
      <c r="F62" s="34"/>
      <c r="G62" s="32"/>
      <c r="H62" s="32"/>
      <c r="I62" s="32"/>
      <c r="J62" s="32"/>
      <c r="K62" s="32"/>
      <c r="L62" s="34"/>
      <c r="M62" s="34"/>
      <c r="N62" s="51"/>
      <c r="O62" s="51"/>
    </row>
    <row r="63" spans="1:15" ht="15" customHeight="1">
      <c r="A63" s="35">
        <v>27</v>
      </c>
      <c r="B63" s="36" t="s">
        <v>57</v>
      </c>
      <c r="C63" s="24">
        <v>470000</v>
      </c>
      <c r="D63" s="25">
        <f t="shared" ref="D63:D70" si="47">+AB63</f>
        <v>0</v>
      </c>
      <c r="E63" s="88">
        <f t="shared" ref="E63:E70" si="48">C63-D63</f>
        <v>470000</v>
      </c>
      <c r="F63" s="24">
        <f t="shared" ref="F63:F70" si="49">E63*10%</f>
        <v>47000</v>
      </c>
      <c r="G63" s="26">
        <f t="shared" ref="G63:G70" si="50">+E63-F63</f>
        <v>423000</v>
      </c>
      <c r="H63" s="25">
        <f t="shared" ref="H63:H70" si="51">AC63</f>
        <v>0</v>
      </c>
      <c r="I63" s="25">
        <f t="shared" ref="I63:J70" si="52">+AD63</f>
        <v>0</v>
      </c>
      <c r="J63" s="25">
        <f t="shared" si="52"/>
        <v>0</v>
      </c>
      <c r="K63" s="25">
        <f t="shared" ref="K63:K70" si="53">G63-(J63+I63+H63)</f>
        <v>423000</v>
      </c>
      <c r="L63" s="361" t="s">
        <v>359</v>
      </c>
      <c r="M63" s="361"/>
      <c r="N63" s="361"/>
      <c r="O63" s="361"/>
    </row>
    <row r="64" spans="1:15">
      <c r="A64" s="35">
        <v>28</v>
      </c>
      <c r="B64" s="67" t="s">
        <v>58</v>
      </c>
      <c r="C64" s="24">
        <v>430000</v>
      </c>
      <c r="D64" s="25">
        <f t="shared" si="47"/>
        <v>0</v>
      </c>
      <c r="E64" s="88">
        <f t="shared" si="48"/>
        <v>430000</v>
      </c>
      <c r="F64" s="24">
        <f t="shared" si="49"/>
        <v>43000</v>
      </c>
      <c r="G64" s="26">
        <f t="shared" si="50"/>
        <v>387000</v>
      </c>
      <c r="H64" s="25">
        <f t="shared" si="51"/>
        <v>0</v>
      </c>
      <c r="I64" s="25">
        <f t="shared" si="52"/>
        <v>0</v>
      </c>
      <c r="J64" s="25">
        <f t="shared" si="52"/>
        <v>0</v>
      </c>
      <c r="K64" s="25">
        <f t="shared" si="53"/>
        <v>387000</v>
      </c>
      <c r="L64" s="361"/>
      <c r="M64" s="361"/>
      <c r="N64" s="361"/>
      <c r="O64" s="361"/>
    </row>
    <row r="65" spans="1:15">
      <c r="A65" s="35">
        <v>29</v>
      </c>
      <c r="B65" s="68" t="s">
        <v>59</v>
      </c>
      <c r="C65" s="24">
        <v>230000</v>
      </c>
      <c r="D65" s="25">
        <f t="shared" si="47"/>
        <v>0</v>
      </c>
      <c r="E65" s="88">
        <f t="shared" si="48"/>
        <v>230000</v>
      </c>
      <c r="F65" s="24">
        <f t="shared" si="49"/>
        <v>23000</v>
      </c>
      <c r="G65" s="26">
        <f t="shared" si="50"/>
        <v>207000</v>
      </c>
      <c r="H65" s="25">
        <f t="shared" si="51"/>
        <v>0</v>
      </c>
      <c r="I65" s="25">
        <f t="shared" si="52"/>
        <v>0</v>
      </c>
      <c r="J65" s="25">
        <f t="shared" si="52"/>
        <v>0</v>
      </c>
      <c r="K65" s="25">
        <f t="shared" si="53"/>
        <v>207000</v>
      </c>
      <c r="L65" s="361"/>
      <c r="M65" s="361"/>
      <c r="N65" s="361"/>
      <c r="O65" s="361"/>
    </row>
    <row r="66" spans="1:15">
      <c r="A66" s="35">
        <v>30</v>
      </c>
      <c r="B66" s="47" t="s">
        <v>60</v>
      </c>
      <c r="C66" s="24">
        <v>310000</v>
      </c>
      <c r="D66" s="25">
        <f t="shared" si="47"/>
        <v>0</v>
      </c>
      <c r="E66" s="88">
        <f t="shared" si="48"/>
        <v>310000</v>
      </c>
      <c r="F66" s="24">
        <f t="shared" si="49"/>
        <v>31000</v>
      </c>
      <c r="G66" s="26">
        <f t="shared" si="50"/>
        <v>279000</v>
      </c>
      <c r="H66" s="25">
        <f t="shared" si="51"/>
        <v>0</v>
      </c>
      <c r="I66" s="25">
        <f t="shared" si="52"/>
        <v>0</v>
      </c>
      <c r="J66" s="25">
        <f t="shared" si="52"/>
        <v>0</v>
      </c>
      <c r="K66" s="25">
        <f t="shared" si="53"/>
        <v>279000</v>
      </c>
      <c r="L66" s="361"/>
      <c r="M66" s="361"/>
      <c r="N66" s="361"/>
      <c r="O66" s="361"/>
    </row>
    <row r="67" spans="1:15">
      <c r="A67" s="35">
        <v>31</v>
      </c>
      <c r="B67" s="47" t="s">
        <v>63</v>
      </c>
      <c r="C67" s="24">
        <v>222222</v>
      </c>
      <c r="D67" s="25">
        <f t="shared" si="47"/>
        <v>0</v>
      </c>
      <c r="E67" s="88">
        <f t="shared" si="48"/>
        <v>222222</v>
      </c>
      <c r="F67" s="24">
        <f t="shared" si="49"/>
        <v>22222.2</v>
      </c>
      <c r="G67" s="26">
        <f t="shared" si="50"/>
        <v>199999.8</v>
      </c>
      <c r="H67" s="25">
        <f t="shared" si="51"/>
        <v>0</v>
      </c>
      <c r="I67" s="25">
        <f t="shared" si="52"/>
        <v>0</v>
      </c>
      <c r="J67" s="25">
        <f t="shared" si="52"/>
        <v>0</v>
      </c>
      <c r="K67" s="25">
        <f t="shared" si="53"/>
        <v>199999.8</v>
      </c>
      <c r="L67" s="361"/>
      <c r="M67" s="361"/>
      <c r="N67" s="361"/>
      <c r="O67" s="361"/>
    </row>
    <row r="68" spans="1:15">
      <c r="A68" s="35">
        <v>32</v>
      </c>
      <c r="B68" s="47" t="s">
        <v>64</v>
      </c>
      <c r="C68" s="24">
        <v>240000</v>
      </c>
      <c r="D68" s="25">
        <f t="shared" si="47"/>
        <v>0</v>
      </c>
      <c r="E68" s="88">
        <f t="shared" si="48"/>
        <v>240000</v>
      </c>
      <c r="F68" s="24">
        <f t="shared" si="49"/>
        <v>24000</v>
      </c>
      <c r="G68" s="26">
        <f t="shared" si="50"/>
        <v>216000</v>
      </c>
      <c r="H68" s="25">
        <f t="shared" si="51"/>
        <v>0</v>
      </c>
      <c r="I68" s="25">
        <f t="shared" si="52"/>
        <v>0</v>
      </c>
      <c r="J68" s="25">
        <f t="shared" si="52"/>
        <v>0</v>
      </c>
      <c r="K68" s="25">
        <f t="shared" si="53"/>
        <v>216000</v>
      </c>
      <c r="L68" s="361"/>
      <c r="M68" s="361"/>
      <c r="N68" s="361"/>
      <c r="O68" s="361"/>
    </row>
    <row r="69" spans="1:15">
      <c r="A69" s="35">
        <v>33</v>
      </c>
      <c r="B69" s="47" t="s">
        <v>360</v>
      </c>
      <c r="C69" s="24">
        <v>630000</v>
      </c>
      <c r="D69" s="25">
        <f t="shared" si="47"/>
        <v>0</v>
      </c>
      <c r="E69" s="88">
        <f t="shared" si="48"/>
        <v>630000</v>
      </c>
      <c r="F69" s="24">
        <f t="shared" si="49"/>
        <v>63000</v>
      </c>
      <c r="G69" s="26">
        <f t="shared" si="50"/>
        <v>567000</v>
      </c>
      <c r="H69" s="25">
        <f t="shared" si="51"/>
        <v>0</v>
      </c>
      <c r="I69" s="25">
        <f t="shared" si="52"/>
        <v>0</v>
      </c>
      <c r="J69" s="25">
        <f t="shared" si="52"/>
        <v>0</v>
      </c>
      <c r="K69" s="25">
        <f t="shared" si="53"/>
        <v>567000</v>
      </c>
      <c r="L69" s="361"/>
      <c r="M69" s="361"/>
      <c r="N69" s="361"/>
      <c r="O69" s="361"/>
    </row>
    <row r="70" spans="1:15" ht="15" customHeight="1">
      <c r="A70" s="35">
        <v>34</v>
      </c>
      <c r="B70" s="47" t="s">
        <v>361</v>
      </c>
      <c r="C70" s="24">
        <f>240000+24000</f>
        <v>264000</v>
      </c>
      <c r="D70" s="25">
        <f t="shared" si="47"/>
        <v>0</v>
      </c>
      <c r="E70" s="88">
        <f t="shared" si="48"/>
        <v>264000</v>
      </c>
      <c r="F70" s="24">
        <f t="shared" si="49"/>
        <v>26400</v>
      </c>
      <c r="G70" s="26">
        <f t="shared" si="50"/>
        <v>237600</v>
      </c>
      <c r="H70" s="25">
        <f t="shared" si="51"/>
        <v>0</v>
      </c>
      <c r="I70" s="25">
        <f t="shared" si="52"/>
        <v>0</v>
      </c>
      <c r="J70" s="25">
        <f t="shared" si="52"/>
        <v>0</v>
      </c>
      <c r="K70" s="25">
        <f t="shared" si="53"/>
        <v>237600</v>
      </c>
      <c r="L70" s="361" t="s">
        <v>362</v>
      </c>
      <c r="M70" s="361"/>
      <c r="N70" s="361"/>
      <c r="O70" s="361"/>
    </row>
    <row r="71" spans="1:15" ht="15.75" thickBot="1">
      <c r="A71" s="11"/>
      <c r="B71" s="46"/>
      <c r="C71" s="39"/>
      <c r="D71" s="41"/>
      <c r="E71" s="40"/>
      <c r="F71" s="40"/>
      <c r="G71" s="41"/>
      <c r="H71" s="41"/>
      <c r="I71" s="41"/>
      <c r="J71" s="41"/>
      <c r="K71" s="41"/>
      <c r="L71" s="40"/>
      <c r="M71" s="40"/>
    </row>
    <row r="72" spans="1:15" ht="15.75" thickBot="1">
      <c r="A72" s="225"/>
      <c r="B72" s="56" t="s">
        <v>34</v>
      </c>
      <c r="C72" s="57">
        <f>SUM(C36:C70)</f>
        <v>6676514</v>
      </c>
      <c r="D72" s="57">
        <f t="shared" ref="D72:J72" si="54">SUM(D36:D70)</f>
        <v>0</v>
      </c>
      <c r="E72" s="57">
        <f t="shared" si="54"/>
        <v>6676514</v>
      </c>
      <c r="F72" s="57">
        <f t="shared" si="54"/>
        <v>667651.39999999991</v>
      </c>
      <c r="G72" s="57">
        <f t="shared" si="54"/>
        <v>6008862.5999999996</v>
      </c>
      <c r="H72" s="57">
        <f t="shared" si="54"/>
        <v>0</v>
      </c>
      <c r="I72" s="57">
        <f t="shared" si="54"/>
        <v>0</v>
      </c>
      <c r="J72" s="57">
        <f t="shared" si="54"/>
        <v>0</v>
      </c>
      <c r="K72" s="58">
        <f>+G72-J72-I72-H72</f>
        <v>6008862.5999999996</v>
      </c>
      <c r="L72" s="226"/>
      <c r="M72" s="226"/>
      <c r="N72" s="227"/>
      <c r="O72" s="227"/>
    </row>
    <row r="73" spans="1:15" ht="15.75" thickBot="1">
      <c r="A73" s="11"/>
      <c r="B73" s="46"/>
      <c r="C73" s="39"/>
      <c r="D73" s="41"/>
      <c r="E73" s="40"/>
      <c r="F73" s="40"/>
      <c r="G73" s="41"/>
      <c r="H73" s="41"/>
      <c r="I73" s="41"/>
      <c r="J73" s="41"/>
      <c r="K73" s="41"/>
      <c r="L73" s="40"/>
      <c r="M73" s="40"/>
    </row>
    <row r="74" spans="1:15" ht="15.75" thickBot="1">
      <c r="A74" s="11"/>
      <c r="B74" s="19" t="s">
        <v>65</v>
      </c>
      <c r="C74" s="39"/>
      <c r="D74" s="41"/>
      <c r="E74" s="40"/>
      <c r="F74" s="40"/>
      <c r="G74" s="41"/>
      <c r="H74" s="41"/>
      <c r="I74" s="41"/>
      <c r="J74" s="41"/>
      <c r="K74" s="41"/>
      <c r="L74" s="40"/>
      <c r="M74" s="40"/>
    </row>
    <row r="75" spans="1:15" ht="15" customHeight="1">
      <c r="A75" s="71">
        <v>35</v>
      </c>
      <c r="B75" s="36" t="s">
        <v>66</v>
      </c>
      <c r="C75" s="37">
        <f>210000+50000</f>
        <v>260000</v>
      </c>
      <c r="D75" s="25">
        <f t="shared" ref="D75:D76" si="55">+AB75</f>
        <v>0</v>
      </c>
      <c r="E75" s="88">
        <f t="shared" ref="E75:E76" si="56">C75-D75</f>
        <v>260000</v>
      </c>
      <c r="F75" s="24">
        <f t="shared" ref="F75:F76" si="57">E75*10%</f>
        <v>26000</v>
      </c>
      <c r="G75" s="26">
        <f t="shared" ref="G75:G76" si="58">+E75-F75</f>
        <v>234000</v>
      </c>
      <c r="H75" s="25">
        <f t="shared" ref="H75:H76" si="59">AC75</f>
        <v>0</v>
      </c>
      <c r="I75" s="25">
        <f t="shared" ref="I75:J76" si="60">+AD75</f>
        <v>0</v>
      </c>
      <c r="J75" s="25">
        <f t="shared" si="60"/>
        <v>0</v>
      </c>
      <c r="K75" s="25">
        <f t="shared" ref="K75:K76" si="61">G75-(J75+I75+H75)</f>
        <v>234000</v>
      </c>
      <c r="L75" s="361" t="s">
        <v>363</v>
      </c>
      <c r="M75" s="361"/>
      <c r="N75" s="361"/>
      <c r="O75" s="361"/>
    </row>
    <row r="76" spans="1:15" ht="15" customHeight="1">
      <c r="A76" s="50">
        <v>36</v>
      </c>
      <c r="B76" s="47" t="s">
        <v>67</v>
      </c>
      <c r="C76" s="24">
        <f>300000+50000</f>
        <v>350000</v>
      </c>
      <c r="D76" s="25">
        <f t="shared" si="55"/>
        <v>0</v>
      </c>
      <c r="E76" s="88">
        <f t="shared" si="56"/>
        <v>350000</v>
      </c>
      <c r="F76" s="24">
        <f t="shared" si="57"/>
        <v>35000</v>
      </c>
      <c r="G76" s="26">
        <f t="shared" si="58"/>
        <v>315000</v>
      </c>
      <c r="H76" s="25">
        <f t="shared" si="59"/>
        <v>0</v>
      </c>
      <c r="I76" s="25">
        <f t="shared" si="60"/>
        <v>0</v>
      </c>
      <c r="J76" s="25">
        <f t="shared" si="60"/>
        <v>0</v>
      </c>
      <c r="K76" s="25">
        <f t="shared" si="61"/>
        <v>315000</v>
      </c>
      <c r="L76" s="361" t="s">
        <v>363</v>
      </c>
      <c r="M76" s="361"/>
      <c r="N76" s="361"/>
      <c r="O76" s="361"/>
    </row>
    <row r="77" spans="1:15" ht="15.75" thickBot="1">
      <c r="A77" s="11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1:15" ht="15.75" thickBot="1">
      <c r="A78" s="11"/>
      <c r="B78" s="42" t="s">
        <v>68</v>
      </c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</row>
    <row r="79" spans="1:15">
      <c r="A79" s="35">
        <v>37</v>
      </c>
      <c r="B79" s="36" t="s">
        <v>69</v>
      </c>
      <c r="C79" s="24">
        <v>320000</v>
      </c>
      <c r="D79" s="25">
        <f t="shared" ref="D79:D81" si="62">+AB79</f>
        <v>0</v>
      </c>
      <c r="E79" s="88">
        <f t="shared" ref="E79:E81" si="63">C79-D79</f>
        <v>320000</v>
      </c>
      <c r="F79" s="24">
        <f t="shared" ref="F79:F81" si="64">E79*10%</f>
        <v>32000</v>
      </c>
      <c r="G79" s="26">
        <f t="shared" ref="G79:G81" si="65">+E79-F79</f>
        <v>288000</v>
      </c>
      <c r="H79" s="25">
        <f t="shared" ref="H79:H81" si="66">AC79</f>
        <v>0</v>
      </c>
      <c r="I79" s="25">
        <f t="shared" ref="I79:J81" si="67">+AD79</f>
        <v>0</v>
      </c>
      <c r="J79" s="25">
        <f t="shared" si="67"/>
        <v>0</v>
      </c>
      <c r="K79" s="25">
        <f t="shared" ref="K79:K81" si="68">G79-(J79+I79+H79)</f>
        <v>288000</v>
      </c>
      <c r="L79" s="361"/>
      <c r="M79" s="361"/>
      <c r="N79" s="361"/>
      <c r="O79" s="361"/>
    </row>
    <row r="80" spans="1:15" ht="15" customHeight="1">
      <c r="A80" s="35">
        <v>38</v>
      </c>
      <c r="B80" s="47" t="s">
        <v>70</v>
      </c>
      <c r="C80" s="24">
        <f>240000+32000</f>
        <v>272000</v>
      </c>
      <c r="D80" s="25">
        <f t="shared" si="62"/>
        <v>0</v>
      </c>
      <c r="E80" s="88">
        <f t="shared" si="63"/>
        <v>272000</v>
      </c>
      <c r="F80" s="24">
        <f t="shared" si="64"/>
        <v>27200</v>
      </c>
      <c r="G80" s="26">
        <f t="shared" si="65"/>
        <v>244800</v>
      </c>
      <c r="H80" s="25">
        <f t="shared" si="66"/>
        <v>0</v>
      </c>
      <c r="I80" s="25">
        <f t="shared" si="67"/>
        <v>0</v>
      </c>
      <c r="J80" s="25">
        <f t="shared" si="67"/>
        <v>0</v>
      </c>
      <c r="K80" s="25">
        <f t="shared" si="68"/>
        <v>244800</v>
      </c>
      <c r="L80" s="361" t="s">
        <v>364</v>
      </c>
      <c r="M80" s="361"/>
      <c r="N80" s="361"/>
      <c r="O80" s="361"/>
    </row>
    <row r="81" spans="1:15">
      <c r="A81" s="35">
        <v>39</v>
      </c>
      <c r="B81" s="47" t="s">
        <v>71</v>
      </c>
      <c r="C81" s="24">
        <v>160000</v>
      </c>
      <c r="D81" s="25">
        <f t="shared" si="62"/>
        <v>0</v>
      </c>
      <c r="E81" s="88">
        <f t="shared" si="63"/>
        <v>160000</v>
      </c>
      <c r="F81" s="24">
        <f t="shared" si="64"/>
        <v>16000</v>
      </c>
      <c r="G81" s="26">
        <f t="shared" si="65"/>
        <v>144000</v>
      </c>
      <c r="H81" s="25">
        <f t="shared" si="66"/>
        <v>0</v>
      </c>
      <c r="I81" s="25">
        <f t="shared" si="67"/>
        <v>0</v>
      </c>
      <c r="J81" s="25">
        <f t="shared" si="67"/>
        <v>0</v>
      </c>
      <c r="K81" s="25">
        <f t="shared" si="68"/>
        <v>144000</v>
      </c>
      <c r="L81" s="361"/>
      <c r="M81" s="361"/>
      <c r="N81" s="361"/>
      <c r="O81" s="361"/>
    </row>
    <row r="82" spans="1:15" ht="15.75" thickBot="1">
      <c r="A82" s="11"/>
      <c r="B82" s="46"/>
      <c r="C82" s="40"/>
      <c r="D82" s="41"/>
      <c r="E82" s="40"/>
      <c r="F82" s="40"/>
      <c r="G82" s="41"/>
      <c r="H82" s="41"/>
      <c r="I82" s="41"/>
      <c r="J82" s="41"/>
      <c r="K82" s="41"/>
      <c r="L82" s="40"/>
      <c r="M82" s="40"/>
    </row>
    <row r="83" spans="1:15" ht="15.75" thickBot="1">
      <c r="A83" s="11"/>
      <c r="B83" s="19" t="s">
        <v>72</v>
      </c>
      <c r="C83" s="40"/>
      <c r="D83" s="41"/>
      <c r="E83" s="40"/>
      <c r="F83" s="40"/>
      <c r="G83" s="41"/>
      <c r="H83" s="41"/>
      <c r="I83" s="41"/>
      <c r="J83" s="41"/>
      <c r="K83" s="41"/>
      <c r="L83" s="40"/>
      <c r="M83" s="40"/>
    </row>
    <row r="84" spans="1:15">
      <c r="A84" s="35">
        <v>40</v>
      </c>
      <c r="B84" s="36" t="s">
        <v>73</v>
      </c>
      <c r="C84" s="37">
        <v>280000</v>
      </c>
      <c r="D84" s="25">
        <f t="shared" ref="D84:D86" si="69">+AB84</f>
        <v>0</v>
      </c>
      <c r="E84" s="88">
        <f t="shared" ref="E84:E86" si="70">C84-D84</f>
        <v>280000</v>
      </c>
      <c r="F84" s="24">
        <f t="shared" ref="F84:F86" si="71">E84*10%</f>
        <v>28000</v>
      </c>
      <c r="G84" s="26">
        <f t="shared" ref="G84:G86" si="72">+E84-F84</f>
        <v>252000</v>
      </c>
      <c r="H84" s="25">
        <f t="shared" ref="H84:H86" si="73">AC84</f>
        <v>0</v>
      </c>
      <c r="I84" s="25">
        <f t="shared" ref="I84:J86" si="74">+AD84</f>
        <v>0</v>
      </c>
      <c r="J84" s="25">
        <f t="shared" si="74"/>
        <v>0</v>
      </c>
      <c r="K84" s="25">
        <f t="shared" ref="K84:K86" si="75">G84-(J84+I84+H84)</f>
        <v>252000</v>
      </c>
      <c r="L84" s="361"/>
      <c r="M84" s="361"/>
      <c r="N84" s="361"/>
      <c r="O84" s="361"/>
    </row>
    <row r="85" spans="1:15">
      <c r="A85" s="35">
        <v>41</v>
      </c>
      <c r="B85" s="47" t="s">
        <v>74</v>
      </c>
      <c r="C85" s="24">
        <v>215000</v>
      </c>
      <c r="D85" s="25">
        <f t="shared" si="69"/>
        <v>0</v>
      </c>
      <c r="E85" s="88">
        <f t="shared" si="70"/>
        <v>215000</v>
      </c>
      <c r="F85" s="24">
        <f t="shared" si="71"/>
        <v>21500</v>
      </c>
      <c r="G85" s="26">
        <f t="shared" si="72"/>
        <v>193500</v>
      </c>
      <c r="H85" s="25">
        <f t="shared" si="73"/>
        <v>0</v>
      </c>
      <c r="I85" s="25">
        <f t="shared" si="74"/>
        <v>0</v>
      </c>
      <c r="J85" s="25">
        <f t="shared" si="74"/>
        <v>0</v>
      </c>
      <c r="K85" s="25">
        <f t="shared" si="75"/>
        <v>193500</v>
      </c>
      <c r="L85" s="361"/>
      <c r="M85" s="361"/>
      <c r="N85" s="361"/>
      <c r="O85" s="361"/>
    </row>
    <row r="86" spans="1:15">
      <c r="A86" s="35">
        <v>42</v>
      </c>
      <c r="B86" s="47" t="s">
        <v>75</v>
      </c>
      <c r="C86" s="72">
        <v>130000</v>
      </c>
      <c r="D86" s="25">
        <f t="shared" si="69"/>
        <v>0</v>
      </c>
      <c r="E86" s="88">
        <f t="shared" si="70"/>
        <v>130000</v>
      </c>
      <c r="F86" s="24">
        <f t="shared" si="71"/>
        <v>13000</v>
      </c>
      <c r="G86" s="26">
        <f t="shared" si="72"/>
        <v>117000</v>
      </c>
      <c r="H86" s="25">
        <f t="shared" si="73"/>
        <v>0</v>
      </c>
      <c r="I86" s="25">
        <f t="shared" si="74"/>
        <v>0</v>
      </c>
      <c r="J86" s="25">
        <f t="shared" si="74"/>
        <v>0</v>
      </c>
      <c r="K86" s="25">
        <f t="shared" si="75"/>
        <v>117000</v>
      </c>
      <c r="L86" s="361"/>
      <c r="M86" s="361"/>
      <c r="N86" s="361"/>
      <c r="O86" s="361"/>
    </row>
    <row r="87" spans="1:15" ht="15.75" thickBot="1">
      <c r="A87" s="73"/>
      <c r="D87" s="74"/>
      <c r="G87" s="75"/>
      <c r="H87" s="74"/>
      <c r="I87" s="74"/>
      <c r="J87" s="74"/>
      <c r="K87" s="75"/>
    </row>
    <row r="88" spans="1:15" ht="15.75" thickBot="1">
      <c r="A88" s="73"/>
      <c r="B88" s="76" t="s">
        <v>76</v>
      </c>
      <c r="D88" s="74"/>
      <c r="G88" s="75"/>
      <c r="H88" s="74"/>
      <c r="I88" s="74"/>
      <c r="J88" s="74"/>
      <c r="K88" s="75"/>
    </row>
    <row r="89" spans="1:15">
      <c r="A89" s="35">
        <v>43</v>
      </c>
      <c r="B89" s="36" t="s">
        <v>77</v>
      </c>
      <c r="C89" s="37">
        <v>220000</v>
      </c>
      <c r="D89" s="25">
        <f t="shared" ref="D89" si="76">+AB89</f>
        <v>0</v>
      </c>
      <c r="E89" s="88">
        <f t="shared" ref="E89" si="77">C89-D89</f>
        <v>220000</v>
      </c>
      <c r="F89" s="24">
        <f t="shared" ref="F89" si="78">E89*10%</f>
        <v>22000</v>
      </c>
      <c r="G89" s="26">
        <f t="shared" ref="G89" si="79">+E89-F89</f>
        <v>198000</v>
      </c>
      <c r="H89" s="25">
        <f t="shared" ref="H89" si="80">AC89</f>
        <v>0</v>
      </c>
      <c r="I89" s="25">
        <f t="shared" ref="I89:J89" si="81">+AD89</f>
        <v>0</v>
      </c>
      <c r="J89" s="25">
        <f t="shared" si="81"/>
        <v>0</v>
      </c>
      <c r="K89" s="25">
        <f t="shared" ref="K89" si="82">G89-(J89+I89+H89)</f>
        <v>198000</v>
      </c>
      <c r="L89" s="361"/>
      <c r="M89" s="361"/>
      <c r="N89" s="361"/>
      <c r="O89" s="361"/>
    </row>
    <row r="90" spans="1:15" ht="15.75" thickBot="1">
      <c r="A90" s="73"/>
      <c r="D90" s="74"/>
      <c r="G90" s="75"/>
      <c r="H90" s="74"/>
      <c r="I90" s="74"/>
      <c r="J90" s="74"/>
      <c r="K90" s="75"/>
    </row>
    <row r="91" spans="1:15" ht="15.75" thickBot="1">
      <c r="A91" s="11"/>
      <c r="B91" s="42" t="s">
        <v>78</v>
      </c>
      <c r="C91" s="40"/>
      <c r="D91" s="41"/>
      <c r="E91" s="40"/>
      <c r="F91" s="40"/>
      <c r="G91" s="41"/>
      <c r="H91" s="41"/>
      <c r="I91" s="41"/>
      <c r="J91" s="41"/>
      <c r="K91" s="41"/>
      <c r="L91" s="40"/>
      <c r="M91" s="40"/>
    </row>
    <row r="92" spans="1:15">
      <c r="A92" s="44">
        <v>44</v>
      </c>
      <c r="B92" s="36" t="s">
        <v>79</v>
      </c>
      <c r="C92" s="24">
        <v>230000</v>
      </c>
      <c r="D92" s="25">
        <f t="shared" ref="D92:D93" si="83">+AB92</f>
        <v>0</v>
      </c>
      <c r="E92" s="88">
        <f t="shared" ref="E92:E93" si="84">C92-D92</f>
        <v>230000</v>
      </c>
      <c r="F92" s="24">
        <f t="shared" ref="F92:F93" si="85">E92*10%</f>
        <v>23000</v>
      </c>
      <c r="G92" s="26">
        <f t="shared" ref="G92:G93" si="86">+E92-F92</f>
        <v>207000</v>
      </c>
      <c r="H92" s="25">
        <f t="shared" ref="H92:H93" si="87">AC92</f>
        <v>0</v>
      </c>
      <c r="I92" s="25">
        <f t="shared" ref="I92:J93" si="88">+AD92</f>
        <v>0</v>
      </c>
      <c r="J92" s="25">
        <f t="shared" si="88"/>
        <v>0</v>
      </c>
      <c r="K92" s="25">
        <f t="shared" ref="K92:K93" si="89">G92-(J92+I92+H92)</f>
        <v>207000</v>
      </c>
      <c r="L92" s="361"/>
      <c r="M92" s="361"/>
      <c r="N92" s="361"/>
      <c r="O92" s="361"/>
    </row>
    <row r="93" spans="1:15">
      <c r="A93" s="35">
        <v>45</v>
      </c>
      <c r="B93" s="54" t="s">
        <v>80</v>
      </c>
      <c r="C93" s="24">
        <v>215000</v>
      </c>
      <c r="D93" s="25">
        <f t="shared" si="83"/>
        <v>0</v>
      </c>
      <c r="E93" s="88">
        <f t="shared" si="84"/>
        <v>215000</v>
      </c>
      <c r="F93" s="24">
        <f t="shared" si="85"/>
        <v>21500</v>
      </c>
      <c r="G93" s="26">
        <f t="shared" si="86"/>
        <v>193500</v>
      </c>
      <c r="H93" s="25">
        <f t="shared" si="87"/>
        <v>0</v>
      </c>
      <c r="I93" s="25">
        <f t="shared" si="88"/>
        <v>0</v>
      </c>
      <c r="J93" s="25">
        <f t="shared" si="88"/>
        <v>0</v>
      </c>
      <c r="K93" s="25">
        <f t="shared" si="89"/>
        <v>193500</v>
      </c>
      <c r="L93" s="361"/>
      <c r="M93" s="361"/>
      <c r="N93" s="361"/>
      <c r="O93" s="361"/>
    </row>
    <row r="94" spans="1:15" ht="15.75" thickBot="1">
      <c r="A94" s="11"/>
      <c r="B94" s="46"/>
      <c r="C94" s="78"/>
      <c r="D94" s="70"/>
      <c r="E94" s="69"/>
      <c r="F94" s="69"/>
      <c r="G94" s="70"/>
      <c r="H94" s="70"/>
      <c r="I94" s="70"/>
      <c r="J94" s="70"/>
      <c r="K94" s="70"/>
      <c r="L94" s="40"/>
      <c r="M94" s="40"/>
      <c r="N94" s="40"/>
      <c r="O94" s="40"/>
    </row>
    <row r="95" spans="1:15" ht="15.75" thickBot="1">
      <c r="B95" s="42" t="s">
        <v>82</v>
      </c>
      <c r="C95" s="62"/>
      <c r="D95" s="41"/>
      <c r="E95" s="60"/>
      <c r="F95" s="60"/>
      <c r="G95" s="61"/>
      <c r="H95" s="41"/>
      <c r="I95" s="41"/>
      <c r="J95" s="41"/>
      <c r="K95" s="41"/>
      <c r="L95" s="40"/>
      <c r="M95" s="40"/>
    </row>
    <row r="96" spans="1:15">
      <c r="A96" s="35">
        <v>46</v>
      </c>
      <c r="B96" s="36" t="s">
        <v>83</v>
      </c>
      <c r="C96" s="63">
        <v>300000</v>
      </c>
      <c r="D96" s="25">
        <f t="shared" ref="D96" si="90">+AB96</f>
        <v>0</v>
      </c>
      <c r="E96" s="88">
        <f t="shared" ref="E96" si="91">C96-D96</f>
        <v>300000</v>
      </c>
      <c r="F96" s="24">
        <f t="shared" ref="F96" si="92">E96*10%</f>
        <v>30000</v>
      </c>
      <c r="G96" s="26">
        <f t="shared" ref="G96" si="93">+E96-F96</f>
        <v>270000</v>
      </c>
      <c r="H96" s="25">
        <f t="shared" ref="H96" si="94">AC96</f>
        <v>0</v>
      </c>
      <c r="I96" s="25">
        <f t="shared" ref="I96:J96" si="95">+AD96</f>
        <v>0</v>
      </c>
      <c r="J96" s="25">
        <f t="shared" si="95"/>
        <v>0</v>
      </c>
      <c r="K96" s="25">
        <f t="shared" ref="K96" si="96">G96-(J96+I96+H96)</f>
        <v>270000</v>
      </c>
      <c r="L96" s="361"/>
      <c r="M96" s="361"/>
      <c r="N96" s="361"/>
      <c r="O96" s="361"/>
    </row>
    <row r="97" spans="1:15" ht="15.75" thickBot="1">
      <c r="A97" s="35"/>
      <c r="B97" s="46"/>
      <c r="C97" s="40"/>
      <c r="D97" s="41"/>
      <c r="E97" s="40"/>
      <c r="F97" s="40"/>
      <c r="G97" s="41"/>
      <c r="H97" s="41"/>
      <c r="I97" s="41"/>
      <c r="J97" s="41"/>
      <c r="K97" s="41"/>
    </row>
    <row r="98" spans="1:15" ht="15.75" thickBot="1">
      <c r="A98" s="11"/>
      <c r="B98" s="42" t="s">
        <v>84</v>
      </c>
      <c r="C98" s="60"/>
      <c r="D98" s="41"/>
      <c r="E98" s="60"/>
      <c r="F98" s="60"/>
      <c r="G98" s="61"/>
      <c r="H98" s="41"/>
      <c r="I98" s="41"/>
      <c r="J98" s="41"/>
      <c r="K98" s="41"/>
      <c r="L98" s="40"/>
      <c r="M98" s="40"/>
    </row>
    <row r="99" spans="1:15">
      <c r="A99" s="79">
        <v>47</v>
      </c>
      <c r="B99" s="36" t="s">
        <v>85</v>
      </c>
      <c r="C99" s="63">
        <v>740000</v>
      </c>
      <c r="D99" s="25">
        <f t="shared" ref="D99" si="97">+AB99</f>
        <v>0</v>
      </c>
      <c r="E99" s="88">
        <f t="shared" ref="E99" si="98">C99-D99</f>
        <v>740000</v>
      </c>
      <c r="F99" s="24">
        <f t="shared" ref="F99" si="99">E99*10%</f>
        <v>74000</v>
      </c>
      <c r="G99" s="26">
        <f t="shared" ref="G99" si="100">+E99-F99</f>
        <v>666000</v>
      </c>
      <c r="H99" s="25">
        <f t="shared" ref="H99" si="101">AC99</f>
        <v>0</v>
      </c>
      <c r="I99" s="25">
        <f t="shared" ref="I99:J99" si="102">+AD99</f>
        <v>0</v>
      </c>
      <c r="J99" s="25">
        <f t="shared" si="102"/>
        <v>0</v>
      </c>
      <c r="K99" s="25">
        <f t="shared" ref="K99" si="103">G99-(J99+I99+H99)</f>
        <v>666000</v>
      </c>
      <c r="L99" s="361"/>
      <c r="M99" s="361"/>
      <c r="N99" s="361"/>
      <c r="O99" s="361"/>
    </row>
    <row r="100" spans="1:15" ht="15.75" thickBot="1">
      <c r="B100" s="46"/>
      <c r="C100" s="39"/>
      <c r="D100" s="70"/>
      <c r="E100" s="69"/>
      <c r="F100" s="69"/>
      <c r="G100" s="70"/>
      <c r="H100" s="70"/>
      <c r="I100" s="70"/>
      <c r="J100" s="70"/>
      <c r="K100" s="70"/>
    </row>
    <row r="101" spans="1:15" ht="15.75" thickBot="1">
      <c r="A101" s="80"/>
      <c r="B101" s="56" t="s">
        <v>34</v>
      </c>
      <c r="C101" s="57">
        <f>SUM(C75:C99)</f>
        <v>3692000</v>
      </c>
      <c r="D101" s="57">
        <f>SUM(D75:D99)</f>
        <v>0</v>
      </c>
      <c r="E101" s="57">
        <f>SUM(E75:E99)</f>
        <v>3692000</v>
      </c>
      <c r="F101" s="57">
        <f>SUM(F75:F99)</f>
        <v>369200</v>
      </c>
      <c r="G101" s="58">
        <f>SUM(G75:G99)</f>
        <v>3322800</v>
      </c>
      <c r="H101" s="57">
        <f t="shared" ref="H101:K101" si="104">SUM(H75:H99)</f>
        <v>0</v>
      </c>
      <c r="I101" s="57">
        <f t="shared" si="104"/>
        <v>0</v>
      </c>
      <c r="J101" s="57">
        <f t="shared" si="104"/>
        <v>0</v>
      </c>
      <c r="K101" s="58">
        <f t="shared" si="104"/>
        <v>3322800</v>
      </c>
      <c r="L101" s="40"/>
      <c r="M101" s="40"/>
      <c r="N101" s="40"/>
      <c r="O101" s="40"/>
    </row>
    <row r="102" spans="1:15" ht="15.75" thickBot="1">
      <c r="A102" s="80"/>
      <c r="B102" s="46"/>
      <c r="C102" s="39"/>
      <c r="D102" s="70"/>
      <c r="E102" s="69"/>
      <c r="F102" s="69"/>
      <c r="G102" s="70"/>
      <c r="H102" s="70"/>
      <c r="I102" s="70"/>
      <c r="J102" s="70"/>
      <c r="K102" s="70"/>
      <c r="L102" s="40"/>
      <c r="M102" s="40"/>
      <c r="N102" s="40"/>
      <c r="O102" s="40"/>
    </row>
    <row r="103" spans="1:15" ht="15.75" thickBot="1">
      <c r="A103" s="80"/>
      <c r="B103" s="42" t="s">
        <v>86</v>
      </c>
      <c r="C103" s="39"/>
      <c r="D103" s="41"/>
      <c r="E103" s="40"/>
      <c r="F103" s="40"/>
      <c r="G103" s="41"/>
      <c r="H103" s="41"/>
      <c r="I103" s="41"/>
      <c r="J103" s="41"/>
      <c r="K103" s="41"/>
      <c r="L103" s="40"/>
      <c r="M103" s="40"/>
    </row>
    <row r="104" spans="1:15">
      <c r="A104" s="79">
        <v>48</v>
      </c>
      <c r="B104" s="36" t="s">
        <v>87</v>
      </c>
      <c r="C104" s="24">
        <v>135000</v>
      </c>
      <c r="D104" s="25">
        <f t="shared" ref="D104:D106" si="105">+AB104</f>
        <v>0</v>
      </c>
      <c r="E104" s="88">
        <f t="shared" ref="E104:E106" si="106">C104-D104</f>
        <v>135000</v>
      </c>
      <c r="F104" s="24">
        <f t="shared" ref="F104:F106" si="107">E104*10%</f>
        <v>13500</v>
      </c>
      <c r="G104" s="26">
        <f t="shared" ref="G104:G106" si="108">+E104-F104</f>
        <v>121500</v>
      </c>
      <c r="H104" s="25">
        <f t="shared" ref="H104:H106" si="109">AC104</f>
        <v>0</v>
      </c>
      <c r="I104" s="25">
        <f t="shared" ref="I104:J106" si="110">+AD104</f>
        <v>0</v>
      </c>
      <c r="J104" s="25">
        <f t="shared" si="110"/>
        <v>0</v>
      </c>
      <c r="K104" s="25">
        <f t="shared" ref="K104:K106" si="111">G104-(J104+I104+H104)</f>
        <v>121500</v>
      </c>
      <c r="L104" s="368"/>
      <c r="M104" s="368"/>
      <c r="N104" s="368"/>
      <c r="O104" s="368"/>
    </row>
    <row r="105" spans="1:15">
      <c r="A105" s="79">
        <v>49</v>
      </c>
      <c r="B105" s="47" t="s">
        <v>88</v>
      </c>
      <c r="C105" s="24">
        <v>350000</v>
      </c>
      <c r="D105" s="25">
        <f t="shared" si="105"/>
        <v>0</v>
      </c>
      <c r="E105" s="88">
        <f t="shared" si="106"/>
        <v>350000</v>
      </c>
      <c r="F105" s="24">
        <f t="shared" si="107"/>
        <v>35000</v>
      </c>
      <c r="G105" s="26">
        <f t="shared" si="108"/>
        <v>315000</v>
      </c>
      <c r="H105" s="25">
        <f t="shared" si="109"/>
        <v>0</v>
      </c>
      <c r="I105" s="25">
        <f t="shared" si="110"/>
        <v>0</v>
      </c>
      <c r="J105" s="25">
        <f t="shared" si="110"/>
        <v>0</v>
      </c>
      <c r="K105" s="25">
        <f t="shared" si="111"/>
        <v>315000</v>
      </c>
      <c r="L105" s="361"/>
      <c r="M105" s="361"/>
      <c r="N105" s="361"/>
      <c r="O105" s="361"/>
    </row>
    <row r="106" spans="1:15">
      <c r="A106" s="79">
        <v>50</v>
      </c>
      <c r="B106" s="47" t="s">
        <v>89</v>
      </c>
      <c r="C106" s="24">
        <v>210000</v>
      </c>
      <c r="D106" s="25">
        <f t="shared" si="105"/>
        <v>0</v>
      </c>
      <c r="E106" s="88">
        <f t="shared" si="106"/>
        <v>210000</v>
      </c>
      <c r="F106" s="24">
        <f t="shared" si="107"/>
        <v>21000</v>
      </c>
      <c r="G106" s="26">
        <f t="shared" si="108"/>
        <v>189000</v>
      </c>
      <c r="H106" s="25">
        <f t="shared" si="109"/>
        <v>0</v>
      </c>
      <c r="I106" s="25">
        <f t="shared" si="110"/>
        <v>0</v>
      </c>
      <c r="J106" s="25">
        <f t="shared" si="110"/>
        <v>0</v>
      </c>
      <c r="K106" s="25">
        <f t="shared" si="111"/>
        <v>189000</v>
      </c>
      <c r="L106" s="361"/>
      <c r="M106" s="361"/>
      <c r="N106" s="361"/>
      <c r="O106" s="361"/>
    </row>
    <row r="107" spans="1:15" ht="15.75" thickBot="1">
      <c r="A107" s="80"/>
      <c r="B107" s="46"/>
      <c r="C107" s="40"/>
      <c r="D107" s="41"/>
      <c r="E107" s="40"/>
      <c r="F107" s="40"/>
      <c r="G107" s="41"/>
      <c r="H107" s="41"/>
      <c r="I107" s="41"/>
      <c r="J107" s="41"/>
      <c r="K107" s="41"/>
      <c r="L107" s="40"/>
      <c r="M107" s="40"/>
    </row>
    <row r="108" spans="1:15" ht="15.75" thickBot="1">
      <c r="A108" s="49"/>
      <c r="B108" s="19" t="s">
        <v>91</v>
      </c>
      <c r="C108" s="60"/>
      <c r="D108" s="41"/>
      <c r="E108" s="60"/>
      <c r="F108" s="60"/>
      <c r="G108" s="61"/>
      <c r="H108" s="41"/>
      <c r="I108" s="41"/>
      <c r="J108" s="41"/>
      <c r="K108" s="41"/>
      <c r="L108" s="40"/>
      <c r="M108" s="40"/>
    </row>
    <row r="109" spans="1:15">
      <c r="A109" s="35">
        <v>51</v>
      </c>
      <c r="B109" s="36" t="s">
        <v>92</v>
      </c>
      <c r="C109" s="24">
        <v>210000</v>
      </c>
      <c r="D109" s="25">
        <f t="shared" ref="D109" si="112">+AB109</f>
        <v>0</v>
      </c>
      <c r="E109" s="88">
        <f t="shared" ref="E109" si="113">C109-D109</f>
        <v>210000</v>
      </c>
      <c r="F109" s="24">
        <f t="shared" ref="F109" si="114">E109*10%</f>
        <v>21000</v>
      </c>
      <c r="G109" s="26">
        <f t="shared" ref="G109" si="115">+E109-F109</f>
        <v>189000</v>
      </c>
      <c r="H109" s="25">
        <f t="shared" ref="H109" si="116">AC109</f>
        <v>0</v>
      </c>
      <c r="I109" s="25">
        <f t="shared" ref="I109:J109" si="117">+AD109</f>
        <v>0</v>
      </c>
      <c r="J109" s="25">
        <f t="shared" si="117"/>
        <v>0</v>
      </c>
      <c r="K109" s="25">
        <f t="shared" ref="K109" si="118">G109-(J109+I109+H109)</f>
        <v>189000</v>
      </c>
      <c r="L109" s="361"/>
      <c r="M109" s="361"/>
      <c r="N109" s="361"/>
      <c r="O109" s="361"/>
    </row>
    <row r="110" spans="1:15" ht="15.75" thickBot="1">
      <c r="A110" s="11"/>
      <c r="B110" s="46"/>
      <c r="C110" s="40"/>
      <c r="D110" s="41"/>
      <c r="E110" s="40"/>
      <c r="F110" s="40"/>
      <c r="G110" s="41"/>
      <c r="H110" s="41"/>
      <c r="I110" s="41"/>
      <c r="J110" s="41"/>
      <c r="K110" s="41"/>
      <c r="L110" s="40"/>
      <c r="M110" s="40"/>
    </row>
    <row r="111" spans="1:15" ht="15.75" thickBot="1">
      <c r="A111" s="49"/>
      <c r="B111" s="19" t="s">
        <v>93</v>
      </c>
      <c r="C111" s="60"/>
      <c r="D111" s="41"/>
      <c r="E111" s="60"/>
      <c r="F111" s="60"/>
      <c r="G111" s="61"/>
      <c r="H111" s="41"/>
      <c r="I111" s="41"/>
      <c r="J111" s="41"/>
      <c r="K111" s="41"/>
      <c r="L111" s="40"/>
      <c r="M111" s="40"/>
    </row>
    <row r="112" spans="1:15">
      <c r="A112" s="35">
        <v>52</v>
      </c>
      <c r="B112" s="36" t="s">
        <v>94</v>
      </c>
      <c r="C112" s="24">
        <v>215000</v>
      </c>
      <c r="D112" s="25">
        <f t="shared" ref="D112" si="119">+AB112</f>
        <v>0</v>
      </c>
      <c r="E112" s="88">
        <f t="shared" ref="E112" si="120">C112-D112</f>
        <v>215000</v>
      </c>
      <c r="F112" s="24">
        <f t="shared" ref="F112" si="121">E112*10%</f>
        <v>21500</v>
      </c>
      <c r="G112" s="26">
        <f t="shared" ref="G112" si="122">+E112-F112</f>
        <v>193500</v>
      </c>
      <c r="H112" s="25">
        <f t="shared" ref="H112" si="123">AC112</f>
        <v>0</v>
      </c>
      <c r="I112" s="25">
        <f t="shared" ref="I112:J112" si="124">+AD112</f>
        <v>0</v>
      </c>
      <c r="J112" s="25">
        <f t="shared" si="124"/>
        <v>0</v>
      </c>
      <c r="K112" s="25">
        <f t="shared" ref="K112" si="125">G112-(J112+I112+H112)</f>
        <v>193500</v>
      </c>
      <c r="L112" s="361"/>
      <c r="M112" s="361"/>
      <c r="N112" s="361"/>
      <c r="O112" s="361"/>
    </row>
    <row r="113" spans="1:15" ht="15.75" thickBot="1">
      <c r="A113" s="11"/>
      <c r="B113" s="46"/>
      <c r="C113" s="40"/>
      <c r="D113" s="41"/>
      <c r="E113" s="40"/>
      <c r="F113" s="40"/>
      <c r="G113" s="41"/>
      <c r="H113" s="41"/>
      <c r="I113" s="41"/>
      <c r="J113" s="41"/>
      <c r="K113" s="41"/>
      <c r="L113" s="40"/>
      <c r="M113" s="40"/>
    </row>
    <row r="114" spans="1:15" ht="15.75" thickBot="1">
      <c r="A114" s="11"/>
      <c r="B114" s="19" t="s">
        <v>95</v>
      </c>
      <c r="C114" s="34"/>
      <c r="D114" s="32"/>
      <c r="E114" s="34"/>
      <c r="F114" s="34"/>
      <c r="G114" s="32"/>
      <c r="H114" s="32"/>
      <c r="I114" s="32"/>
      <c r="J114" s="32"/>
      <c r="K114" s="32"/>
      <c r="L114" s="34"/>
      <c r="M114" s="34"/>
    </row>
    <row r="115" spans="1:15">
      <c r="A115" s="35">
        <v>53</v>
      </c>
      <c r="B115" s="36" t="s">
        <v>96</v>
      </c>
      <c r="C115" s="24">
        <v>215000</v>
      </c>
      <c r="D115" s="25">
        <f t="shared" ref="D115:D116" si="126">+AB115</f>
        <v>0</v>
      </c>
      <c r="E115" s="88">
        <f t="shared" ref="E115:E116" si="127">C115-D115</f>
        <v>215000</v>
      </c>
      <c r="F115" s="24">
        <f t="shared" ref="F115:F116" si="128">E115*10%</f>
        <v>21500</v>
      </c>
      <c r="G115" s="26">
        <f t="shared" ref="G115:G116" si="129">+E115-F115</f>
        <v>193500</v>
      </c>
      <c r="H115" s="25">
        <f t="shared" ref="H115:H116" si="130">AC115</f>
        <v>0</v>
      </c>
      <c r="I115" s="25">
        <f t="shared" ref="I115:J116" si="131">+AD115</f>
        <v>0</v>
      </c>
      <c r="J115" s="25">
        <f t="shared" si="131"/>
        <v>0</v>
      </c>
      <c r="K115" s="25">
        <f t="shared" ref="K115:K116" si="132">G115-(J115+I115+H115)</f>
        <v>193500</v>
      </c>
      <c r="L115" s="361"/>
      <c r="M115" s="361"/>
      <c r="N115" s="361"/>
      <c r="O115" s="361"/>
    </row>
    <row r="116" spans="1:15">
      <c r="A116" s="35">
        <v>54</v>
      </c>
      <c r="B116" s="47" t="s">
        <v>97</v>
      </c>
      <c r="C116" s="24">
        <v>277000</v>
      </c>
      <c r="D116" s="25">
        <f t="shared" si="126"/>
        <v>0</v>
      </c>
      <c r="E116" s="88">
        <f t="shared" si="127"/>
        <v>277000</v>
      </c>
      <c r="F116" s="24">
        <f t="shared" si="128"/>
        <v>27700</v>
      </c>
      <c r="G116" s="26">
        <f t="shared" si="129"/>
        <v>249300</v>
      </c>
      <c r="H116" s="25">
        <f t="shared" si="130"/>
        <v>0</v>
      </c>
      <c r="I116" s="25">
        <f t="shared" si="131"/>
        <v>0</v>
      </c>
      <c r="J116" s="25">
        <f t="shared" si="131"/>
        <v>0</v>
      </c>
      <c r="K116" s="25">
        <f t="shared" si="132"/>
        <v>249300</v>
      </c>
      <c r="L116" s="361"/>
      <c r="M116" s="361"/>
      <c r="N116" s="361"/>
      <c r="O116" s="361"/>
    </row>
    <row r="117" spans="1:15" ht="15.75" thickBot="1">
      <c r="A117" s="11"/>
      <c r="B117" s="83"/>
      <c r="C117" s="84"/>
      <c r="D117" s="84"/>
      <c r="E117" s="84"/>
      <c r="F117" s="84"/>
      <c r="G117" s="84"/>
      <c r="H117" s="84"/>
      <c r="I117" s="84"/>
      <c r="J117" s="84"/>
      <c r="K117" s="84"/>
      <c r="L117" s="84"/>
      <c r="M117" s="84"/>
    </row>
    <row r="118" spans="1:15" ht="15.75" thickBot="1">
      <c r="A118" s="11"/>
      <c r="B118" s="19" t="s">
        <v>98</v>
      </c>
      <c r="C118" s="40"/>
      <c r="D118" s="41"/>
      <c r="E118" s="40"/>
      <c r="F118" s="40"/>
      <c r="G118" s="41"/>
      <c r="H118" s="41"/>
      <c r="I118" s="41"/>
      <c r="J118" s="41"/>
      <c r="K118" s="41"/>
      <c r="L118" s="40"/>
      <c r="M118" s="40"/>
    </row>
    <row r="119" spans="1:15">
      <c r="A119" s="35">
        <v>55</v>
      </c>
      <c r="B119" s="85" t="s">
        <v>99</v>
      </c>
      <c r="C119" s="24">
        <v>375000</v>
      </c>
      <c r="D119" s="25">
        <f t="shared" ref="D119:D127" si="133">+AB119</f>
        <v>0</v>
      </c>
      <c r="E119" s="88">
        <f t="shared" ref="E119:E127" si="134">C119-D119</f>
        <v>375000</v>
      </c>
      <c r="F119" s="24">
        <f t="shared" ref="F119:F127" si="135">E119*10%</f>
        <v>37500</v>
      </c>
      <c r="G119" s="26">
        <f t="shared" ref="G119:G127" si="136">+E119-F119</f>
        <v>337500</v>
      </c>
      <c r="H119" s="25">
        <f t="shared" ref="H119:H127" si="137">AC119</f>
        <v>0</v>
      </c>
      <c r="I119" s="25">
        <f t="shared" ref="I119:J127" si="138">+AD119</f>
        <v>0</v>
      </c>
      <c r="J119" s="25">
        <f t="shared" si="138"/>
        <v>0</v>
      </c>
      <c r="K119" s="25">
        <f t="shared" ref="K119:K121" si="139">G119-(J119+I119+H119)</f>
        <v>337500</v>
      </c>
      <c r="L119" s="361"/>
      <c r="M119" s="361"/>
      <c r="N119" s="361"/>
      <c r="O119" s="361"/>
    </row>
    <row r="120" spans="1:15">
      <c r="A120" s="50">
        <v>56</v>
      </c>
      <c r="B120" s="90" t="s">
        <v>100</v>
      </c>
      <c r="C120" s="24">
        <v>855556</v>
      </c>
      <c r="D120" s="25">
        <f t="shared" si="133"/>
        <v>0</v>
      </c>
      <c r="E120" s="88">
        <f t="shared" si="134"/>
        <v>855556</v>
      </c>
      <c r="F120" s="24">
        <f t="shared" si="135"/>
        <v>85555.6</v>
      </c>
      <c r="G120" s="26">
        <f t="shared" si="136"/>
        <v>770000.4</v>
      </c>
      <c r="H120" s="25">
        <f t="shared" si="137"/>
        <v>0</v>
      </c>
      <c r="I120" s="25">
        <f t="shared" si="138"/>
        <v>0</v>
      </c>
      <c r="J120" s="25">
        <f t="shared" si="138"/>
        <v>0</v>
      </c>
      <c r="K120" s="25">
        <f t="shared" si="139"/>
        <v>770000.4</v>
      </c>
      <c r="L120" s="361"/>
      <c r="M120" s="361"/>
      <c r="N120" s="361"/>
      <c r="O120" s="361"/>
    </row>
    <row r="121" spans="1:15">
      <c r="A121" s="50">
        <v>57</v>
      </c>
      <c r="B121" s="89" t="s">
        <v>102</v>
      </c>
      <c r="C121" s="24">
        <v>700000</v>
      </c>
      <c r="D121" s="25">
        <f t="shared" si="133"/>
        <v>0</v>
      </c>
      <c r="E121" s="88">
        <f t="shared" si="134"/>
        <v>700000</v>
      </c>
      <c r="F121" s="24">
        <f t="shared" si="135"/>
        <v>70000</v>
      </c>
      <c r="G121" s="26">
        <f t="shared" si="136"/>
        <v>630000</v>
      </c>
      <c r="H121" s="25">
        <f t="shared" si="137"/>
        <v>0</v>
      </c>
      <c r="I121" s="25">
        <f t="shared" si="138"/>
        <v>0</v>
      </c>
      <c r="J121" s="25">
        <f t="shared" si="138"/>
        <v>0</v>
      </c>
      <c r="K121" s="25">
        <f t="shared" si="139"/>
        <v>630000</v>
      </c>
      <c r="L121" s="361"/>
      <c r="M121" s="361"/>
      <c r="N121" s="361"/>
      <c r="O121" s="361"/>
    </row>
    <row r="122" spans="1:15">
      <c r="A122" s="35">
        <v>58</v>
      </c>
      <c r="B122" s="90" t="s">
        <v>103</v>
      </c>
      <c r="C122" s="24">
        <v>555556</v>
      </c>
      <c r="D122" s="25">
        <f t="shared" si="133"/>
        <v>0</v>
      </c>
      <c r="E122" s="88">
        <f t="shared" si="134"/>
        <v>555556</v>
      </c>
      <c r="F122" s="24">
        <f t="shared" si="135"/>
        <v>55555.600000000006</v>
      </c>
      <c r="G122" s="26">
        <f t="shared" si="136"/>
        <v>500000.4</v>
      </c>
      <c r="H122" s="25">
        <f t="shared" si="137"/>
        <v>0</v>
      </c>
      <c r="I122" s="25">
        <f t="shared" si="138"/>
        <v>0</v>
      </c>
      <c r="J122" s="25">
        <f t="shared" si="138"/>
        <v>0</v>
      </c>
      <c r="K122" s="25">
        <f t="shared" ref="K122:K127" si="140">G122-(H122+I122+J122)</f>
        <v>500000.4</v>
      </c>
      <c r="L122" s="361"/>
      <c r="M122" s="361"/>
      <c r="N122" s="361"/>
      <c r="O122" s="361"/>
    </row>
    <row r="123" spans="1:15">
      <c r="A123" s="50">
        <v>59</v>
      </c>
      <c r="B123" s="89" t="s">
        <v>275</v>
      </c>
      <c r="C123" s="24">
        <v>855556</v>
      </c>
      <c r="D123" s="25">
        <f t="shared" si="133"/>
        <v>0</v>
      </c>
      <c r="E123" s="88">
        <f t="shared" si="134"/>
        <v>855556</v>
      </c>
      <c r="F123" s="24">
        <f t="shared" si="135"/>
        <v>85555.6</v>
      </c>
      <c r="G123" s="26">
        <f t="shared" si="136"/>
        <v>770000.4</v>
      </c>
      <c r="H123" s="25">
        <f t="shared" si="137"/>
        <v>0</v>
      </c>
      <c r="I123" s="25">
        <f t="shared" si="138"/>
        <v>0</v>
      </c>
      <c r="J123" s="25">
        <f t="shared" si="138"/>
        <v>0</v>
      </c>
      <c r="K123" s="25">
        <f t="shared" si="140"/>
        <v>770000.4</v>
      </c>
      <c r="L123" s="361"/>
      <c r="M123" s="361"/>
      <c r="N123" s="361"/>
      <c r="O123" s="361"/>
    </row>
    <row r="124" spans="1:15">
      <c r="A124" s="50">
        <v>60</v>
      </c>
      <c r="B124" s="90" t="s">
        <v>276</v>
      </c>
      <c r="C124" s="24">
        <v>855556</v>
      </c>
      <c r="D124" s="25">
        <f t="shared" si="133"/>
        <v>0</v>
      </c>
      <c r="E124" s="88">
        <f t="shared" si="134"/>
        <v>855556</v>
      </c>
      <c r="F124" s="24">
        <f t="shared" si="135"/>
        <v>85555.6</v>
      </c>
      <c r="G124" s="26">
        <f t="shared" si="136"/>
        <v>770000.4</v>
      </c>
      <c r="H124" s="25">
        <f t="shared" si="137"/>
        <v>0</v>
      </c>
      <c r="I124" s="25">
        <f t="shared" si="138"/>
        <v>0</v>
      </c>
      <c r="J124" s="25">
        <f t="shared" si="138"/>
        <v>0</v>
      </c>
      <c r="K124" s="25">
        <f t="shared" si="140"/>
        <v>770000.4</v>
      </c>
      <c r="L124" s="361"/>
      <c r="M124" s="361"/>
      <c r="N124" s="361"/>
      <c r="O124" s="361"/>
    </row>
    <row r="125" spans="1:15">
      <c r="A125" s="35">
        <v>61</v>
      </c>
      <c r="B125" s="90" t="s">
        <v>277</v>
      </c>
      <c r="C125" s="24">
        <v>855556</v>
      </c>
      <c r="D125" s="25">
        <f t="shared" si="133"/>
        <v>0</v>
      </c>
      <c r="E125" s="88">
        <f t="shared" si="134"/>
        <v>855556</v>
      </c>
      <c r="F125" s="24">
        <f t="shared" si="135"/>
        <v>85555.6</v>
      </c>
      <c r="G125" s="26">
        <f t="shared" si="136"/>
        <v>770000.4</v>
      </c>
      <c r="H125" s="25">
        <f t="shared" si="137"/>
        <v>0</v>
      </c>
      <c r="I125" s="25">
        <f t="shared" si="138"/>
        <v>0</v>
      </c>
      <c r="J125" s="25">
        <f t="shared" si="138"/>
        <v>0</v>
      </c>
      <c r="K125" s="25">
        <f t="shared" si="140"/>
        <v>770000.4</v>
      </c>
      <c r="L125" s="361"/>
      <c r="M125" s="361"/>
      <c r="N125" s="361"/>
      <c r="O125" s="361"/>
    </row>
    <row r="126" spans="1:15">
      <c r="A126" s="50">
        <v>62</v>
      </c>
      <c r="B126" s="90" t="s">
        <v>329</v>
      </c>
      <c r="C126" s="24">
        <v>100000</v>
      </c>
      <c r="D126" s="25">
        <f t="shared" si="133"/>
        <v>0</v>
      </c>
      <c r="E126" s="88">
        <f t="shared" si="134"/>
        <v>100000</v>
      </c>
      <c r="F126" s="24">
        <f t="shared" si="135"/>
        <v>10000</v>
      </c>
      <c r="G126" s="26">
        <f t="shared" si="136"/>
        <v>90000</v>
      </c>
      <c r="H126" s="25">
        <f t="shared" si="137"/>
        <v>0</v>
      </c>
      <c r="I126" s="25">
        <f t="shared" si="138"/>
        <v>0</v>
      </c>
      <c r="J126" s="25">
        <f t="shared" si="138"/>
        <v>0</v>
      </c>
      <c r="K126" s="25">
        <f t="shared" si="140"/>
        <v>90000</v>
      </c>
      <c r="L126" s="361"/>
      <c r="M126" s="361"/>
      <c r="N126" s="361"/>
      <c r="O126" s="361"/>
    </row>
    <row r="127" spans="1:15">
      <c r="A127" s="50">
        <v>63</v>
      </c>
      <c r="B127" s="90" t="s">
        <v>365</v>
      </c>
      <c r="C127" s="24">
        <v>280000</v>
      </c>
      <c r="D127" s="25">
        <f t="shared" si="133"/>
        <v>0</v>
      </c>
      <c r="E127" s="88">
        <f t="shared" si="134"/>
        <v>280000</v>
      </c>
      <c r="F127" s="24">
        <f t="shared" si="135"/>
        <v>28000</v>
      </c>
      <c r="G127" s="26">
        <f t="shared" si="136"/>
        <v>252000</v>
      </c>
      <c r="H127" s="25">
        <f t="shared" si="137"/>
        <v>0</v>
      </c>
      <c r="I127" s="25">
        <f t="shared" si="138"/>
        <v>0</v>
      </c>
      <c r="J127" s="25">
        <f t="shared" si="138"/>
        <v>0</v>
      </c>
      <c r="K127" s="25">
        <f t="shared" si="140"/>
        <v>252000</v>
      </c>
      <c r="L127" s="361"/>
      <c r="M127" s="361"/>
      <c r="N127" s="361"/>
      <c r="O127" s="361"/>
    </row>
    <row r="128" spans="1:15" ht="15.75" thickBot="1">
      <c r="A128" s="11"/>
      <c r="B128" s="83"/>
      <c r="C128" s="82"/>
      <c r="D128" s="32"/>
      <c r="E128" s="34"/>
      <c r="F128" s="34"/>
      <c r="G128" s="32"/>
      <c r="H128" s="32"/>
      <c r="I128" s="32"/>
      <c r="J128" s="32"/>
      <c r="K128" s="32"/>
      <c r="L128" s="34"/>
      <c r="M128" s="34"/>
    </row>
    <row r="129" spans="1:15" ht="15.75" thickBot="1">
      <c r="A129" s="11"/>
      <c r="B129" s="19" t="s">
        <v>105</v>
      </c>
      <c r="C129" s="82"/>
      <c r="D129" s="32"/>
      <c r="E129" s="34"/>
      <c r="F129" s="34"/>
      <c r="G129" s="32"/>
      <c r="H129" s="32"/>
      <c r="I129" s="32"/>
      <c r="J129" s="32"/>
      <c r="K129" s="32"/>
      <c r="L129" s="34"/>
      <c r="M129" s="34"/>
    </row>
    <row r="130" spans="1:15">
      <c r="A130" s="50">
        <v>64</v>
      </c>
      <c r="B130" s="91" t="s">
        <v>106</v>
      </c>
      <c r="C130" s="37">
        <v>360000</v>
      </c>
      <c r="D130" s="25">
        <f t="shared" ref="D130" si="141">+AB130</f>
        <v>0</v>
      </c>
      <c r="E130" s="88">
        <f t="shared" ref="E130" si="142">C130-D130</f>
        <v>360000</v>
      </c>
      <c r="F130" s="24">
        <f t="shared" ref="F130" si="143">E130*10%</f>
        <v>36000</v>
      </c>
      <c r="G130" s="26">
        <f t="shared" ref="G130" si="144">+E130-F130</f>
        <v>324000</v>
      </c>
      <c r="H130" s="25">
        <f t="shared" ref="H130" si="145">AC130</f>
        <v>0</v>
      </c>
      <c r="I130" s="25">
        <f t="shared" ref="I130:J130" si="146">+AD130</f>
        <v>0</v>
      </c>
      <c r="J130" s="25">
        <f t="shared" si="146"/>
        <v>0</v>
      </c>
      <c r="K130" s="25">
        <f t="shared" ref="K130" si="147">G130-(J130+I130+H130)</f>
        <v>324000</v>
      </c>
      <c r="L130" s="361"/>
      <c r="M130" s="361"/>
      <c r="N130" s="361"/>
      <c r="O130" s="361"/>
    </row>
    <row r="131" spans="1:15" ht="15.75" thickBot="1">
      <c r="A131" s="92"/>
      <c r="B131" s="83"/>
      <c r="C131" s="69"/>
      <c r="D131" s="70"/>
      <c r="E131" s="69"/>
      <c r="F131" s="69"/>
      <c r="G131" s="70"/>
      <c r="H131" s="70"/>
      <c r="I131" s="70"/>
      <c r="J131" s="70"/>
      <c r="K131" s="70"/>
      <c r="L131" s="40"/>
      <c r="M131" s="40"/>
      <c r="N131" s="40"/>
      <c r="O131" s="40"/>
    </row>
    <row r="132" spans="1:15" ht="15.75" thickBot="1">
      <c r="A132" s="11"/>
      <c r="B132" s="19" t="s">
        <v>107</v>
      </c>
      <c r="C132" s="34"/>
      <c r="D132" s="32"/>
      <c r="E132" s="34"/>
      <c r="F132" s="34"/>
      <c r="G132" s="32"/>
      <c r="H132" s="32"/>
      <c r="I132" s="32"/>
      <c r="J132" s="32"/>
      <c r="K132" s="32"/>
      <c r="L132" s="34"/>
      <c r="M132" s="34"/>
    </row>
    <row r="133" spans="1:15">
      <c r="A133" s="50">
        <v>65</v>
      </c>
      <c r="B133" s="91" t="s">
        <v>108</v>
      </c>
      <c r="C133" s="24">
        <v>210000</v>
      </c>
      <c r="D133" s="25">
        <f t="shared" ref="D133" si="148">+AB133</f>
        <v>0</v>
      </c>
      <c r="E133" s="88">
        <f t="shared" ref="E133" si="149">C133-D133</f>
        <v>210000</v>
      </c>
      <c r="F133" s="24">
        <f t="shared" ref="F133" si="150">E133*10%</f>
        <v>21000</v>
      </c>
      <c r="G133" s="26">
        <f t="shared" ref="G133" si="151">+E133-F133</f>
        <v>189000</v>
      </c>
      <c r="H133" s="25">
        <f t="shared" ref="H133" si="152">AC133</f>
        <v>0</v>
      </c>
      <c r="I133" s="25">
        <f t="shared" ref="I133:J133" si="153">+AD133</f>
        <v>0</v>
      </c>
      <c r="J133" s="25">
        <f t="shared" si="153"/>
        <v>0</v>
      </c>
      <c r="K133" s="25">
        <f t="shared" ref="K133" si="154">G133-(J133+I133+H133)</f>
        <v>189000</v>
      </c>
      <c r="L133" s="361"/>
      <c r="M133" s="361"/>
      <c r="N133" s="361"/>
      <c r="O133" s="361"/>
    </row>
    <row r="134" spans="1:15" ht="15.75" thickBot="1">
      <c r="A134" s="92"/>
      <c r="B134" s="83"/>
      <c r="C134" s="40"/>
      <c r="D134" s="41"/>
      <c r="E134" s="40"/>
      <c r="F134" s="40"/>
      <c r="G134" s="41"/>
      <c r="H134" s="41"/>
      <c r="I134" s="41"/>
      <c r="J134" s="41"/>
      <c r="K134" s="41"/>
      <c r="L134" s="40"/>
      <c r="M134" s="40"/>
      <c r="N134" s="51"/>
      <c r="O134" s="51"/>
    </row>
    <row r="135" spans="1:15" ht="15.75" thickBot="1">
      <c r="A135" s="92"/>
      <c r="B135" s="19" t="s">
        <v>109</v>
      </c>
      <c r="C135" s="40"/>
      <c r="D135" s="41"/>
      <c r="E135" s="40"/>
      <c r="F135" s="40"/>
      <c r="G135" s="41"/>
      <c r="H135" s="41"/>
      <c r="I135" s="41"/>
      <c r="J135" s="41"/>
      <c r="K135" s="41"/>
      <c r="L135" s="40"/>
      <c r="M135" s="40"/>
      <c r="N135" s="51"/>
      <c r="O135" s="51"/>
    </row>
    <row r="136" spans="1:15">
      <c r="A136" s="50">
        <v>66</v>
      </c>
      <c r="B136" s="91" t="s">
        <v>110</v>
      </c>
      <c r="C136" s="24">
        <v>100000</v>
      </c>
      <c r="D136" s="25">
        <f t="shared" ref="D136" si="155">+AB136</f>
        <v>0</v>
      </c>
      <c r="E136" s="88">
        <f t="shared" ref="E136" si="156">C136-D136</f>
        <v>100000</v>
      </c>
      <c r="F136" s="24">
        <f t="shared" ref="F136" si="157">E136*10%</f>
        <v>10000</v>
      </c>
      <c r="G136" s="26">
        <f t="shared" ref="G136" si="158">+E136-F136</f>
        <v>90000</v>
      </c>
      <c r="H136" s="25">
        <f t="shared" ref="H136" si="159">AC136</f>
        <v>0</v>
      </c>
      <c r="I136" s="25">
        <f t="shared" ref="I136:J136" si="160">+AD136</f>
        <v>0</v>
      </c>
      <c r="J136" s="25">
        <f t="shared" si="160"/>
        <v>0</v>
      </c>
      <c r="K136" s="25">
        <f t="shared" ref="K136" si="161">G136-(J136+I136+H136)</f>
        <v>90000</v>
      </c>
      <c r="L136" s="361"/>
      <c r="M136" s="361"/>
      <c r="N136" s="361"/>
      <c r="O136" s="361"/>
    </row>
    <row r="137" spans="1:15" ht="15.75" thickBot="1">
      <c r="A137" s="92"/>
      <c r="B137" s="83"/>
      <c r="C137" s="59"/>
      <c r="D137" s="41"/>
      <c r="E137" s="40"/>
      <c r="F137" s="40"/>
      <c r="G137" s="41"/>
      <c r="H137" s="41"/>
      <c r="I137" s="41"/>
      <c r="J137" s="41"/>
      <c r="K137" s="41"/>
      <c r="L137" s="40"/>
      <c r="M137" s="40"/>
      <c r="N137" s="51"/>
      <c r="O137" s="51"/>
    </row>
    <row r="138" spans="1:15" ht="15.75" thickBot="1">
      <c r="A138" s="92"/>
      <c r="B138" s="56" t="s">
        <v>34</v>
      </c>
      <c r="C138" s="57">
        <f>SUM(C104:C136)</f>
        <v>7714780</v>
      </c>
      <c r="D138" s="57">
        <f>SUM(D104:D136)</f>
        <v>0</v>
      </c>
      <c r="E138" s="57">
        <f>SUM(E104:E136)</f>
        <v>7714780</v>
      </c>
      <c r="F138" s="57">
        <f>SUM(F104:F136)</f>
        <v>771477.99999999988</v>
      </c>
      <c r="G138" s="58">
        <f>SUM(G104:G136)</f>
        <v>6943302.0000000009</v>
      </c>
      <c r="H138" s="57">
        <f t="shared" ref="H138:J138" si="162">SUM(H104:H136)</f>
        <v>0</v>
      </c>
      <c r="I138" s="57">
        <f t="shared" si="162"/>
        <v>0</v>
      </c>
      <c r="J138" s="57">
        <f t="shared" si="162"/>
        <v>0</v>
      </c>
      <c r="K138" s="58">
        <v>6893052</v>
      </c>
      <c r="L138" s="40"/>
      <c r="M138" s="40"/>
      <c r="N138" s="51"/>
      <c r="O138" s="51"/>
    </row>
    <row r="139" spans="1:15" ht="15.75" thickBot="1">
      <c r="A139" s="92"/>
      <c r="B139" s="83"/>
      <c r="C139" s="59"/>
      <c r="D139" s="41"/>
      <c r="E139" s="40"/>
      <c r="F139" s="40"/>
      <c r="G139" s="41"/>
      <c r="H139" s="41"/>
      <c r="I139" s="41"/>
      <c r="J139" s="41"/>
      <c r="K139" s="41"/>
      <c r="L139" s="40"/>
      <c r="M139" s="40"/>
      <c r="N139" s="51"/>
      <c r="O139" s="51"/>
    </row>
    <row r="140" spans="1:15" ht="15.75" thickBot="1">
      <c r="A140" s="11"/>
      <c r="B140" s="93" t="s">
        <v>111</v>
      </c>
      <c r="C140" s="82"/>
      <c r="D140" s="32"/>
      <c r="E140" s="33"/>
      <c r="F140" s="34"/>
      <c r="G140" s="32"/>
      <c r="H140" s="32"/>
      <c r="I140" s="32"/>
      <c r="J140" s="32"/>
      <c r="K140" s="32"/>
      <c r="L140" s="34"/>
      <c r="M140" s="34"/>
    </row>
    <row r="141" spans="1:15">
      <c r="A141" s="50">
        <v>67</v>
      </c>
      <c r="B141" s="91" t="s">
        <v>112</v>
      </c>
      <c r="C141" s="24">
        <v>52500</v>
      </c>
      <c r="D141" s="25">
        <f t="shared" ref="D141" si="163">+AB141</f>
        <v>0</v>
      </c>
      <c r="E141" s="88">
        <f t="shared" ref="E141" si="164">C141-D141</f>
        <v>52500</v>
      </c>
      <c r="F141" s="24">
        <f t="shared" ref="F141" si="165">E141*10%</f>
        <v>5250</v>
      </c>
      <c r="G141" s="26">
        <f t="shared" ref="G141" si="166">+E141-F141</f>
        <v>47250</v>
      </c>
      <c r="H141" s="25">
        <f t="shared" ref="H141" si="167">AC141</f>
        <v>0</v>
      </c>
      <c r="I141" s="25">
        <f t="shared" ref="I141:J141" si="168">+AD141</f>
        <v>0</v>
      </c>
      <c r="J141" s="25">
        <f t="shared" si="168"/>
        <v>0</v>
      </c>
      <c r="K141" s="25">
        <f t="shared" ref="K141" si="169">G141-(J141+I141+H141)</f>
        <v>47250</v>
      </c>
      <c r="L141" s="361"/>
      <c r="M141" s="361"/>
      <c r="N141" s="361"/>
      <c r="O141" s="361"/>
    </row>
    <row r="142" spans="1:15" ht="15.75" thickBot="1">
      <c r="A142" s="92"/>
      <c r="B142" s="83"/>
      <c r="C142" s="59"/>
      <c r="D142" s="41"/>
      <c r="E142" s="40"/>
      <c r="F142" s="40"/>
      <c r="G142" s="41"/>
      <c r="H142" s="41"/>
      <c r="I142" s="41"/>
      <c r="J142" s="41"/>
      <c r="K142" s="41"/>
      <c r="L142" s="40"/>
      <c r="M142" s="40"/>
      <c r="N142" s="51"/>
      <c r="O142" s="51"/>
    </row>
    <row r="143" spans="1:15" ht="15.75" thickBot="1">
      <c r="A143" s="11"/>
      <c r="B143" s="94" t="s">
        <v>113</v>
      </c>
      <c r="C143" s="95"/>
      <c r="D143" s="96"/>
      <c r="E143" s="96"/>
      <c r="F143" s="96"/>
      <c r="G143" s="96"/>
      <c r="H143" s="96"/>
      <c r="I143" s="96"/>
      <c r="J143" s="96"/>
      <c r="K143" s="96"/>
      <c r="L143" s="96"/>
      <c r="M143" s="96"/>
    </row>
    <row r="144" spans="1:15" ht="15" customHeight="1">
      <c r="A144" s="50">
        <v>68</v>
      </c>
      <c r="B144" s="91" t="s">
        <v>114</v>
      </c>
      <c r="C144" s="97">
        <v>350000</v>
      </c>
      <c r="D144" s="25">
        <f t="shared" ref="D144" si="170">+AB144</f>
        <v>0</v>
      </c>
      <c r="E144" s="24">
        <f t="shared" ref="E144" si="171">C144-D144</f>
        <v>350000</v>
      </c>
      <c r="F144" s="24">
        <f t="shared" ref="F144" si="172">E144*10%</f>
        <v>35000</v>
      </c>
      <c r="G144" s="25">
        <f t="shared" ref="G144" si="173">+E144-F144</f>
        <v>315000</v>
      </c>
      <c r="H144" s="25">
        <f t="shared" ref="H144" si="174">AC144</f>
        <v>0</v>
      </c>
      <c r="I144" s="25">
        <f t="shared" ref="I144:J144" si="175">+AD144</f>
        <v>0</v>
      </c>
      <c r="J144" s="25">
        <f t="shared" si="175"/>
        <v>0</v>
      </c>
      <c r="K144" s="25">
        <f t="shared" ref="K144" si="176">G144-(J144+I144+H144)</f>
        <v>315000</v>
      </c>
      <c r="L144" s="361" t="s">
        <v>21</v>
      </c>
      <c r="M144" s="361"/>
      <c r="N144" s="361"/>
      <c r="O144" s="361"/>
    </row>
    <row r="145" spans="1:15" ht="15.75" thickBot="1">
      <c r="A145" s="92"/>
      <c r="B145" s="83"/>
      <c r="C145" s="59"/>
      <c r="D145" s="41"/>
      <c r="E145" s="98"/>
      <c r="F145" s="98"/>
      <c r="G145" s="41"/>
      <c r="H145" s="41"/>
      <c r="I145" s="41"/>
      <c r="J145" s="41"/>
      <c r="K145" s="41"/>
      <c r="L145" s="40"/>
      <c r="M145" s="40"/>
      <c r="N145" s="51"/>
      <c r="O145" s="51"/>
    </row>
    <row r="146" spans="1:15" ht="15.75" thickBot="1">
      <c r="A146" s="92"/>
      <c r="B146" s="19" t="s">
        <v>115</v>
      </c>
      <c r="C146" s="59"/>
      <c r="D146" s="41"/>
      <c r="E146" s="98"/>
      <c r="F146" s="98"/>
      <c r="G146" s="41"/>
      <c r="H146" s="41"/>
      <c r="I146" s="41"/>
      <c r="J146" s="41"/>
      <c r="K146" s="41"/>
      <c r="L146" s="40"/>
      <c r="M146" s="40"/>
      <c r="N146" s="51"/>
      <c r="O146" s="51"/>
    </row>
    <row r="147" spans="1:15">
      <c r="A147" s="35">
        <v>69</v>
      </c>
      <c r="B147" s="36" t="s">
        <v>116</v>
      </c>
      <c r="C147" s="24">
        <v>105000</v>
      </c>
      <c r="D147" s="25">
        <f t="shared" ref="D147" si="177">+AB147</f>
        <v>0</v>
      </c>
      <c r="E147" s="88">
        <f t="shared" ref="E147" si="178">C147-D147</f>
        <v>105000</v>
      </c>
      <c r="F147" s="24">
        <f t="shared" ref="F147" si="179">E147*10%</f>
        <v>10500</v>
      </c>
      <c r="G147" s="26">
        <f t="shared" ref="G147" si="180">+E147-F147</f>
        <v>94500</v>
      </c>
      <c r="H147" s="25">
        <f t="shared" ref="H147" si="181">AC147</f>
        <v>0</v>
      </c>
      <c r="I147" s="25">
        <f t="shared" ref="I147:J147" si="182">+AD147</f>
        <v>0</v>
      </c>
      <c r="J147" s="25">
        <f t="shared" si="182"/>
        <v>0</v>
      </c>
      <c r="K147" s="25">
        <f t="shared" ref="K147" si="183">G147-(J147+I147+H147)</f>
        <v>94500</v>
      </c>
      <c r="L147" s="361"/>
      <c r="M147" s="361"/>
      <c r="N147" s="361"/>
      <c r="O147" s="361"/>
    </row>
    <row r="148" spans="1:15" ht="15.75" thickBot="1">
      <c r="A148" s="11"/>
      <c r="B148" s="46"/>
      <c r="C148" s="40"/>
      <c r="D148" s="41"/>
      <c r="E148" s="40"/>
      <c r="F148" s="40"/>
      <c r="G148" s="41"/>
      <c r="H148" s="41"/>
      <c r="I148" s="41"/>
      <c r="J148" s="41"/>
      <c r="K148" s="41"/>
      <c r="L148" s="40"/>
      <c r="M148" s="40"/>
    </row>
    <row r="149" spans="1:15" ht="15.75" thickBot="1">
      <c r="A149" s="92"/>
      <c r="B149" s="76" t="s">
        <v>119</v>
      </c>
      <c r="C149" s="77"/>
      <c r="D149" s="41"/>
      <c r="E149" s="98"/>
      <c r="F149" s="98"/>
      <c r="G149" s="41"/>
      <c r="H149" s="41"/>
      <c r="I149" s="41"/>
      <c r="J149" s="41"/>
      <c r="K149" s="41"/>
      <c r="L149" s="40"/>
      <c r="M149" s="40"/>
      <c r="N149" s="100"/>
      <c r="O149" s="100"/>
    </row>
    <row r="150" spans="1:15">
      <c r="A150" s="50">
        <v>70</v>
      </c>
      <c r="B150" s="101" t="s">
        <v>120</v>
      </c>
      <c r="C150" s="24">
        <v>388889</v>
      </c>
      <c r="D150" s="25">
        <f t="shared" ref="D150" si="184">+AB150</f>
        <v>0</v>
      </c>
      <c r="E150" s="88">
        <f t="shared" ref="E150" si="185">C150-D150</f>
        <v>388889</v>
      </c>
      <c r="F150" s="24">
        <f t="shared" ref="F150" si="186">E150*10%</f>
        <v>38888.9</v>
      </c>
      <c r="G150" s="26">
        <f t="shared" ref="G150" si="187">+E150-F150</f>
        <v>350000.1</v>
      </c>
      <c r="H150" s="25">
        <f t="shared" ref="H150" si="188">AC150</f>
        <v>0</v>
      </c>
      <c r="I150" s="25">
        <f t="shared" ref="I150:J150" si="189">+AD150</f>
        <v>0</v>
      </c>
      <c r="J150" s="25">
        <f t="shared" si="189"/>
        <v>0</v>
      </c>
      <c r="K150" s="25">
        <f t="shared" ref="K150" si="190">G150-(J150+I150+H150)</f>
        <v>350000.1</v>
      </c>
      <c r="L150" s="361"/>
      <c r="M150" s="361"/>
      <c r="N150" s="361"/>
      <c r="O150" s="361"/>
    </row>
    <row r="151" spans="1:15" ht="15.75" thickBot="1">
      <c r="A151" s="11"/>
      <c r="B151" s="46"/>
      <c r="C151" s="39"/>
      <c r="D151" s="41"/>
      <c r="E151" s="40"/>
      <c r="F151" s="40"/>
      <c r="G151" s="41"/>
      <c r="H151" s="41"/>
      <c r="I151" s="41"/>
      <c r="J151" s="41"/>
      <c r="K151" s="41"/>
      <c r="L151" s="40"/>
      <c r="M151" s="40"/>
      <c r="N151" s="100"/>
      <c r="O151" s="100"/>
    </row>
    <row r="152" spans="1:15" ht="15.75" thickBot="1">
      <c r="A152" s="92"/>
      <c r="B152" s="76" t="s">
        <v>121</v>
      </c>
      <c r="C152" s="77"/>
      <c r="D152" s="41"/>
      <c r="E152" s="98"/>
      <c r="F152" s="98"/>
      <c r="G152" s="41"/>
      <c r="H152" s="41"/>
      <c r="I152" s="41"/>
      <c r="J152" s="41"/>
      <c r="K152" s="41"/>
      <c r="L152" s="40"/>
      <c r="M152" s="40"/>
      <c r="N152" s="100"/>
      <c r="O152" s="100"/>
    </row>
    <row r="153" spans="1:15">
      <c r="A153" s="35">
        <v>71</v>
      </c>
      <c r="B153" s="101" t="s">
        <v>122</v>
      </c>
      <c r="C153" s="24">
        <v>100000</v>
      </c>
      <c r="D153" s="25">
        <f t="shared" ref="D153" si="191">+AB153</f>
        <v>0</v>
      </c>
      <c r="E153" s="88">
        <f t="shared" ref="E153" si="192">C153-D153</f>
        <v>100000</v>
      </c>
      <c r="F153" s="24">
        <f t="shared" ref="F153" si="193">E153*10%</f>
        <v>10000</v>
      </c>
      <c r="G153" s="26">
        <f t="shared" ref="G153" si="194">+E153-F153</f>
        <v>90000</v>
      </c>
      <c r="H153" s="25">
        <f t="shared" ref="H153" si="195">AC153</f>
        <v>0</v>
      </c>
      <c r="I153" s="25">
        <f t="shared" ref="I153:J153" si="196">+AD153</f>
        <v>0</v>
      </c>
      <c r="J153" s="25">
        <f t="shared" si="196"/>
        <v>0</v>
      </c>
      <c r="K153" s="25">
        <f t="shared" ref="K153" si="197">G153-(J153+I153+H153)</f>
        <v>90000</v>
      </c>
      <c r="L153" s="361"/>
      <c r="M153" s="361"/>
      <c r="N153" s="361"/>
      <c r="O153" s="361"/>
    </row>
    <row r="154" spans="1:15" ht="15.75" thickBot="1">
      <c r="A154" s="11"/>
      <c r="B154" s="46"/>
      <c r="C154" s="40"/>
      <c r="D154" s="41"/>
      <c r="E154" s="40"/>
      <c r="F154" s="40"/>
      <c r="G154" s="41"/>
      <c r="H154" s="41"/>
      <c r="I154" s="41"/>
      <c r="J154" s="41"/>
      <c r="K154" s="41"/>
      <c r="L154" s="40"/>
      <c r="M154" s="40"/>
      <c r="N154" s="100"/>
      <c r="O154" s="100"/>
    </row>
    <row r="155" spans="1:15" ht="15.75" thickBot="1">
      <c r="A155" s="11"/>
      <c r="B155" s="76" t="s">
        <v>123</v>
      </c>
      <c r="C155" s="40"/>
      <c r="D155" s="40"/>
      <c r="E155" s="40"/>
      <c r="F155" s="40"/>
      <c r="G155" s="41"/>
      <c r="H155" s="41"/>
      <c r="I155" s="41"/>
      <c r="J155" s="41"/>
      <c r="K155" s="41"/>
      <c r="L155" s="40"/>
      <c r="M155" s="40"/>
      <c r="N155" s="100"/>
      <c r="O155" s="100"/>
    </row>
    <row r="156" spans="1:15">
      <c r="A156" s="35">
        <v>72</v>
      </c>
      <c r="B156" s="101" t="s">
        <v>124</v>
      </c>
      <c r="C156" s="24">
        <v>460000</v>
      </c>
      <c r="D156" s="25">
        <f t="shared" ref="D156" si="198">+AB156</f>
        <v>0</v>
      </c>
      <c r="E156" s="88">
        <f t="shared" ref="E156" si="199">C156-D156</f>
        <v>460000</v>
      </c>
      <c r="F156" s="24">
        <f t="shared" ref="F156" si="200">E156*10%</f>
        <v>46000</v>
      </c>
      <c r="G156" s="26">
        <f t="shared" ref="G156" si="201">+E156-F156</f>
        <v>414000</v>
      </c>
      <c r="H156" s="25">
        <f t="shared" ref="H156" si="202">AC156</f>
        <v>0</v>
      </c>
      <c r="I156" s="25">
        <f t="shared" ref="I156:J156" si="203">+AD156</f>
        <v>0</v>
      </c>
      <c r="J156" s="25">
        <f t="shared" si="203"/>
        <v>0</v>
      </c>
      <c r="K156" s="25">
        <f t="shared" ref="K156" si="204">G156-(J156+I156+H156)</f>
        <v>414000</v>
      </c>
      <c r="L156" s="361"/>
      <c r="M156" s="361"/>
      <c r="N156" s="361"/>
      <c r="O156" s="361"/>
    </row>
    <row r="157" spans="1:15" ht="15.75" thickBot="1">
      <c r="A157" s="11"/>
      <c r="B157" s="46"/>
      <c r="C157" s="69"/>
      <c r="D157" s="70"/>
      <c r="E157" s="69"/>
      <c r="F157" s="69"/>
      <c r="G157" s="70"/>
      <c r="H157" s="70"/>
      <c r="I157" s="70"/>
      <c r="J157" s="70"/>
      <c r="K157" s="70"/>
      <c r="L157" s="40"/>
      <c r="M157" s="40"/>
      <c r="N157" s="40"/>
      <c r="O157" s="40"/>
    </row>
    <row r="158" spans="1:15" ht="15.75" thickBot="1">
      <c r="A158" s="11"/>
      <c r="B158" s="99" t="s">
        <v>125</v>
      </c>
      <c r="C158" s="102"/>
      <c r="D158" s="102"/>
      <c r="E158" s="102"/>
      <c r="F158" s="103"/>
      <c r="G158" s="103"/>
      <c r="H158" s="102"/>
      <c r="I158" s="102"/>
      <c r="J158" s="102"/>
      <c r="K158" s="102"/>
      <c r="L158" s="102"/>
      <c r="M158" s="102"/>
    </row>
    <row r="159" spans="1:15">
      <c r="A159" s="35">
        <v>73</v>
      </c>
      <c r="B159" s="104" t="s">
        <v>126</v>
      </c>
      <c r="C159" s="24">
        <v>170000</v>
      </c>
      <c r="D159" s="25">
        <f t="shared" ref="D159:D163" si="205">+AB159</f>
        <v>0</v>
      </c>
      <c r="E159" s="88">
        <f t="shared" ref="E159:E163" si="206">C159-D159</f>
        <v>170000</v>
      </c>
      <c r="F159" s="24">
        <f t="shared" ref="F159:F163" si="207">E159*10%</f>
        <v>17000</v>
      </c>
      <c r="G159" s="105">
        <f t="shared" ref="G159:G163" si="208">+E159-F159</f>
        <v>153000</v>
      </c>
      <c r="H159" s="25">
        <f t="shared" ref="H159:H163" si="209">AC159</f>
        <v>0</v>
      </c>
      <c r="I159" s="25">
        <f t="shared" ref="I159:J163" si="210">+AD159</f>
        <v>0</v>
      </c>
      <c r="J159" s="25">
        <f t="shared" si="210"/>
        <v>0</v>
      </c>
      <c r="K159" s="25">
        <f t="shared" ref="K159:K163" si="211">G159-(J159+I159+H159)</f>
        <v>153000</v>
      </c>
      <c r="L159" s="361"/>
      <c r="M159" s="361"/>
      <c r="N159" s="361"/>
      <c r="O159" s="361"/>
    </row>
    <row r="160" spans="1:15">
      <c r="A160" s="35">
        <v>74</v>
      </c>
      <c r="B160" s="89" t="s">
        <v>127</v>
      </c>
      <c r="C160" s="24">
        <v>170000</v>
      </c>
      <c r="D160" s="25">
        <f t="shared" si="205"/>
        <v>0</v>
      </c>
      <c r="E160" s="88">
        <f t="shared" si="206"/>
        <v>170000</v>
      </c>
      <c r="F160" s="24">
        <f t="shared" si="207"/>
        <v>17000</v>
      </c>
      <c r="G160" s="26">
        <f t="shared" si="208"/>
        <v>153000</v>
      </c>
      <c r="H160" s="25">
        <f t="shared" si="209"/>
        <v>0</v>
      </c>
      <c r="I160" s="25">
        <f t="shared" si="210"/>
        <v>0</v>
      </c>
      <c r="J160" s="25">
        <f t="shared" si="210"/>
        <v>0</v>
      </c>
      <c r="K160" s="25">
        <f t="shared" si="211"/>
        <v>153000</v>
      </c>
      <c r="L160" s="361"/>
      <c r="M160" s="361"/>
      <c r="N160" s="361"/>
      <c r="O160" s="361"/>
    </row>
    <row r="161" spans="1:15">
      <c r="A161" s="35">
        <v>75</v>
      </c>
      <c r="B161" s="89" t="s">
        <v>128</v>
      </c>
      <c r="C161" s="24">
        <v>90000</v>
      </c>
      <c r="D161" s="25">
        <f t="shared" si="205"/>
        <v>0</v>
      </c>
      <c r="E161" s="88">
        <f t="shared" si="206"/>
        <v>90000</v>
      </c>
      <c r="F161" s="24">
        <f t="shared" si="207"/>
        <v>9000</v>
      </c>
      <c r="G161" s="26">
        <f t="shared" si="208"/>
        <v>81000</v>
      </c>
      <c r="H161" s="25">
        <f t="shared" si="209"/>
        <v>0</v>
      </c>
      <c r="I161" s="25">
        <f t="shared" si="210"/>
        <v>0</v>
      </c>
      <c r="J161" s="25">
        <f t="shared" si="210"/>
        <v>0</v>
      </c>
      <c r="K161" s="25">
        <f t="shared" si="211"/>
        <v>81000</v>
      </c>
      <c r="L161" s="361"/>
      <c r="M161" s="361"/>
      <c r="N161" s="361"/>
      <c r="O161" s="361"/>
    </row>
    <row r="162" spans="1:15">
      <c r="A162" s="35">
        <v>76</v>
      </c>
      <c r="B162" s="89" t="s">
        <v>331</v>
      </c>
      <c r="C162" s="24">
        <v>170000</v>
      </c>
      <c r="D162" s="25">
        <f t="shared" si="205"/>
        <v>0</v>
      </c>
      <c r="E162" s="88">
        <f t="shared" si="206"/>
        <v>170000</v>
      </c>
      <c r="F162" s="24">
        <f t="shared" si="207"/>
        <v>17000</v>
      </c>
      <c r="G162" s="26">
        <f t="shared" si="208"/>
        <v>153000</v>
      </c>
      <c r="H162" s="25">
        <f t="shared" si="209"/>
        <v>0</v>
      </c>
      <c r="I162" s="25">
        <f t="shared" si="210"/>
        <v>0</v>
      </c>
      <c r="J162" s="25">
        <f t="shared" si="210"/>
        <v>0</v>
      </c>
      <c r="K162" s="25">
        <f t="shared" si="211"/>
        <v>153000</v>
      </c>
      <c r="L162" s="361"/>
      <c r="M162" s="361"/>
      <c r="N162" s="361"/>
      <c r="O162" s="361"/>
    </row>
    <row r="163" spans="1:15">
      <c r="A163" s="35">
        <v>77</v>
      </c>
      <c r="B163" s="89" t="s">
        <v>302</v>
      </c>
      <c r="C163" s="24">
        <v>90000</v>
      </c>
      <c r="D163" s="25">
        <f t="shared" si="205"/>
        <v>0</v>
      </c>
      <c r="E163" s="88">
        <f t="shared" si="206"/>
        <v>90000</v>
      </c>
      <c r="F163" s="24">
        <f t="shared" si="207"/>
        <v>9000</v>
      </c>
      <c r="G163" s="26">
        <f t="shared" si="208"/>
        <v>81000</v>
      </c>
      <c r="H163" s="25">
        <f t="shared" si="209"/>
        <v>0</v>
      </c>
      <c r="I163" s="25">
        <f t="shared" si="210"/>
        <v>0</v>
      </c>
      <c r="J163" s="25">
        <f t="shared" si="210"/>
        <v>0</v>
      </c>
      <c r="K163" s="25">
        <f t="shared" si="211"/>
        <v>81000</v>
      </c>
      <c r="L163" s="361"/>
      <c r="M163" s="361"/>
      <c r="N163" s="361"/>
      <c r="O163" s="361"/>
    </row>
    <row r="164" spans="1:15" ht="15.75" thickBot="1">
      <c r="A164" s="11"/>
      <c r="B164" s="106"/>
      <c r="C164" s="107"/>
      <c r="D164" s="108"/>
      <c r="E164" s="109"/>
      <c r="F164" s="109"/>
      <c r="G164" s="108"/>
      <c r="H164" s="108"/>
      <c r="I164" s="108"/>
      <c r="J164" s="108"/>
      <c r="K164" s="108"/>
      <c r="L164" s="109"/>
      <c r="M164" s="109"/>
      <c r="N164" s="110"/>
      <c r="O164" s="110"/>
    </row>
    <row r="165" spans="1:15" ht="15.75" thickBot="1">
      <c r="A165" s="11"/>
      <c r="B165" s="56" t="s">
        <v>34</v>
      </c>
      <c r="C165" s="57">
        <f t="shared" ref="C165:J165" si="212">SUM(C141:C161)</f>
        <v>1886389</v>
      </c>
      <c r="D165" s="57">
        <f t="shared" si="212"/>
        <v>0</v>
      </c>
      <c r="E165" s="57">
        <f t="shared" si="212"/>
        <v>1886389</v>
      </c>
      <c r="F165" s="57">
        <f t="shared" si="212"/>
        <v>188638.9</v>
      </c>
      <c r="G165" s="58">
        <f t="shared" si="212"/>
        <v>1697750.1</v>
      </c>
      <c r="H165" s="57">
        <f t="shared" si="212"/>
        <v>0</v>
      </c>
      <c r="I165" s="57">
        <f t="shared" si="212"/>
        <v>0</v>
      </c>
      <c r="J165" s="57">
        <f t="shared" si="212"/>
        <v>0</v>
      </c>
      <c r="K165" s="58">
        <f>SUM(K141:K163)</f>
        <v>1931750.1</v>
      </c>
      <c r="L165" s="109"/>
      <c r="M165" s="109"/>
      <c r="N165" s="110"/>
      <c r="O165" s="110"/>
    </row>
    <row r="166" spans="1:15" ht="15.75" thickBot="1">
      <c r="A166" s="11"/>
      <c r="B166" s="106"/>
      <c r="C166" s="107"/>
      <c r="D166" s="107"/>
      <c r="E166" s="109"/>
      <c r="F166" s="109"/>
      <c r="G166" s="108"/>
      <c r="H166" s="108"/>
      <c r="I166" s="108"/>
      <c r="J166" s="108"/>
      <c r="K166" s="108"/>
      <c r="L166" s="109"/>
      <c r="M166" s="109"/>
      <c r="N166" s="111"/>
      <c r="O166" s="111"/>
    </row>
    <row r="167" spans="1:15" ht="15.75" thickBot="1">
      <c r="A167" s="11"/>
      <c r="B167" s="245" t="s">
        <v>129</v>
      </c>
      <c r="C167" s="112"/>
      <c r="D167" s="112"/>
      <c r="E167" s="109"/>
      <c r="G167" s="75"/>
      <c r="H167" s="74"/>
      <c r="I167" s="74"/>
      <c r="J167" s="74"/>
      <c r="K167" s="75"/>
      <c r="L167" s="113"/>
      <c r="M167" s="113"/>
      <c r="N167" s="111"/>
      <c r="O167" s="111"/>
    </row>
    <row r="168" spans="1:15" ht="25.5">
      <c r="A168" s="11"/>
      <c r="B168" s="12" t="s">
        <v>3</v>
      </c>
      <c r="C168" s="12" t="s">
        <v>4</v>
      </c>
      <c r="D168" s="13" t="s">
        <v>5</v>
      </c>
      <c r="E168" s="12" t="s">
        <v>6</v>
      </c>
      <c r="F168" s="14" t="s">
        <v>7</v>
      </c>
      <c r="G168" s="12" t="s">
        <v>8</v>
      </c>
      <c r="H168" s="13" t="s">
        <v>9</v>
      </c>
      <c r="I168" s="13" t="s">
        <v>10</v>
      </c>
      <c r="J168" s="13" t="s">
        <v>11</v>
      </c>
      <c r="K168" s="13" t="s">
        <v>12</v>
      </c>
      <c r="L168" s="358" t="s">
        <v>13</v>
      </c>
      <c r="M168" s="359"/>
      <c r="N168" s="359"/>
      <c r="O168" s="360"/>
    </row>
    <row r="169" spans="1:15" ht="15.75" thickBot="1">
      <c r="A169" s="11"/>
      <c r="B169" s="106"/>
      <c r="C169" s="107"/>
      <c r="D169" s="108"/>
      <c r="E169" s="109"/>
      <c r="F169" s="109"/>
      <c r="G169" s="108"/>
      <c r="H169" s="108"/>
      <c r="I169" s="108"/>
      <c r="J169" s="108"/>
      <c r="K169" s="108"/>
      <c r="L169" s="109"/>
      <c r="M169" s="109"/>
      <c r="N169" s="111"/>
      <c r="O169" s="111"/>
    </row>
    <row r="170" spans="1:15" ht="15.75" thickBot="1">
      <c r="A170" s="11"/>
      <c r="B170" s="248" t="s">
        <v>130</v>
      </c>
      <c r="C170" s="114"/>
      <c r="D170" s="108"/>
      <c r="E170" s="109"/>
      <c r="F170" s="109"/>
      <c r="G170" s="108"/>
      <c r="H170" s="108"/>
      <c r="I170" s="108"/>
      <c r="J170" s="108"/>
      <c r="K170" s="108"/>
      <c r="L170" s="109"/>
      <c r="M170" s="109"/>
      <c r="N170" s="111"/>
      <c r="O170" s="111"/>
    </row>
    <row r="171" spans="1:15" ht="15.75" thickBot="1">
      <c r="A171" s="11"/>
      <c r="B171" s="115"/>
      <c r="C171" s="114"/>
      <c r="D171" s="108"/>
      <c r="E171" s="109"/>
      <c r="F171" s="109"/>
      <c r="G171" s="108"/>
      <c r="H171" s="108"/>
      <c r="I171" s="108"/>
      <c r="J171" s="108"/>
      <c r="K171" s="108"/>
      <c r="L171" s="109"/>
      <c r="M171" s="109"/>
      <c r="N171" s="111"/>
      <c r="O171" s="111"/>
    </row>
    <row r="172" spans="1:15" ht="15.75" thickBot="1">
      <c r="A172" s="11"/>
      <c r="B172" s="19" t="s">
        <v>131</v>
      </c>
      <c r="C172" s="81"/>
      <c r="D172" s="41"/>
      <c r="E172" s="60"/>
      <c r="F172" s="60"/>
      <c r="G172" s="61"/>
      <c r="H172" s="41"/>
      <c r="I172" s="41"/>
      <c r="J172" s="41"/>
      <c r="K172" s="41"/>
      <c r="L172" s="40"/>
      <c r="M172" s="40"/>
      <c r="N172" s="111"/>
      <c r="O172" s="111"/>
    </row>
    <row r="173" spans="1:15">
      <c r="A173" s="35">
        <v>78</v>
      </c>
      <c r="B173" s="91" t="s">
        <v>132</v>
      </c>
      <c r="C173" s="63">
        <f t="shared" ref="C173:C180" si="213">210000+10000</f>
        <v>220000</v>
      </c>
      <c r="D173" s="25">
        <f t="shared" ref="D173:D189" si="214">+AB173</f>
        <v>0</v>
      </c>
      <c r="E173" s="26">
        <f t="shared" ref="E173:E189" si="215">C173-D173</f>
        <v>220000</v>
      </c>
      <c r="F173" s="24">
        <f t="shared" ref="F173:F189" si="216">E173*10%</f>
        <v>22000</v>
      </c>
      <c r="G173" s="26">
        <f t="shared" ref="G173:G189" si="217">+E173-F173</f>
        <v>198000</v>
      </c>
      <c r="H173" s="25">
        <f t="shared" ref="H173:H189" si="218">AC173</f>
        <v>0</v>
      </c>
      <c r="I173" s="25">
        <f t="shared" ref="I173:J189" si="219">+AD173</f>
        <v>0</v>
      </c>
      <c r="J173" s="25">
        <f t="shared" si="219"/>
        <v>0</v>
      </c>
      <c r="K173" s="25">
        <f t="shared" ref="K173:K189" si="220">G173-(H173+I173+J173)</f>
        <v>198000</v>
      </c>
      <c r="L173" s="361"/>
      <c r="M173" s="361"/>
      <c r="N173" s="361"/>
      <c r="O173" s="361"/>
    </row>
    <row r="174" spans="1:15">
      <c r="A174" s="35">
        <v>79</v>
      </c>
      <c r="B174" s="89" t="s">
        <v>133</v>
      </c>
      <c r="C174" s="63">
        <f t="shared" si="213"/>
        <v>220000</v>
      </c>
      <c r="D174" s="25">
        <f t="shared" si="214"/>
        <v>0</v>
      </c>
      <c r="E174" s="26">
        <f t="shared" si="215"/>
        <v>220000</v>
      </c>
      <c r="F174" s="24">
        <f t="shared" si="216"/>
        <v>22000</v>
      </c>
      <c r="G174" s="26">
        <f t="shared" si="217"/>
        <v>198000</v>
      </c>
      <c r="H174" s="25">
        <f t="shared" si="218"/>
        <v>0</v>
      </c>
      <c r="I174" s="25">
        <f t="shared" si="219"/>
        <v>0</v>
      </c>
      <c r="J174" s="25">
        <f t="shared" si="219"/>
        <v>0</v>
      </c>
      <c r="K174" s="25">
        <f t="shared" si="220"/>
        <v>198000</v>
      </c>
      <c r="L174" s="361"/>
      <c r="M174" s="361"/>
      <c r="N174" s="361"/>
      <c r="O174" s="361"/>
    </row>
    <row r="175" spans="1:15">
      <c r="A175" s="50">
        <v>80</v>
      </c>
      <c r="B175" s="89" t="s">
        <v>134</v>
      </c>
      <c r="C175" s="63">
        <f t="shared" si="213"/>
        <v>220000</v>
      </c>
      <c r="D175" s="25">
        <f t="shared" si="214"/>
        <v>0</v>
      </c>
      <c r="E175" s="26">
        <f t="shared" si="215"/>
        <v>220000</v>
      </c>
      <c r="F175" s="24">
        <f t="shared" si="216"/>
        <v>22000</v>
      </c>
      <c r="G175" s="26">
        <f t="shared" si="217"/>
        <v>198000</v>
      </c>
      <c r="H175" s="25">
        <f t="shared" si="218"/>
        <v>0</v>
      </c>
      <c r="I175" s="25">
        <f t="shared" si="219"/>
        <v>0</v>
      </c>
      <c r="J175" s="25">
        <f t="shared" si="219"/>
        <v>0</v>
      </c>
      <c r="K175" s="25">
        <f t="shared" si="220"/>
        <v>198000</v>
      </c>
      <c r="L175" s="368"/>
      <c r="M175" s="368"/>
      <c r="N175" s="368"/>
      <c r="O175" s="368"/>
    </row>
    <row r="176" spans="1:15">
      <c r="A176" s="35">
        <v>81</v>
      </c>
      <c r="B176" s="89" t="s">
        <v>135</v>
      </c>
      <c r="C176" s="63">
        <f t="shared" si="213"/>
        <v>220000</v>
      </c>
      <c r="D176" s="25">
        <f t="shared" si="214"/>
        <v>0</v>
      </c>
      <c r="E176" s="26">
        <f t="shared" si="215"/>
        <v>220000</v>
      </c>
      <c r="F176" s="24">
        <f t="shared" si="216"/>
        <v>22000</v>
      </c>
      <c r="G176" s="26">
        <f t="shared" si="217"/>
        <v>198000</v>
      </c>
      <c r="H176" s="25">
        <f t="shared" si="218"/>
        <v>0</v>
      </c>
      <c r="I176" s="25">
        <f t="shared" si="219"/>
        <v>0</v>
      </c>
      <c r="J176" s="25">
        <f t="shared" si="219"/>
        <v>0</v>
      </c>
      <c r="K176" s="25">
        <f t="shared" si="220"/>
        <v>198000</v>
      </c>
      <c r="L176" s="361"/>
      <c r="M176" s="361"/>
      <c r="N176" s="361"/>
      <c r="O176" s="361"/>
    </row>
    <row r="177" spans="1:15">
      <c r="A177" s="35">
        <v>82</v>
      </c>
      <c r="B177" s="89" t="s">
        <v>136</v>
      </c>
      <c r="C177" s="63">
        <f t="shared" si="213"/>
        <v>220000</v>
      </c>
      <c r="D177" s="25">
        <f t="shared" si="214"/>
        <v>0</v>
      </c>
      <c r="E177" s="26">
        <f t="shared" si="215"/>
        <v>220000</v>
      </c>
      <c r="F177" s="24">
        <f t="shared" si="216"/>
        <v>22000</v>
      </c>
      <c r="G177" s="26">
        <f t="shared" si="217"/>
        <v>198000</v>
      </c>
      <c r="H177" s="25">
        <f t="shared" si="218"/>
        <v>0</v>
      </c>
      <c r="I177" s="25">
        <f t="shared" si="219"/>
        <v>0</v>
      </c>
      <c r="J177" s="25">
        <f t="shared" si="219"/>
        <v>0</v>
      </c>
      <c r="K177" s="25">
        <f t="shared" si="220"/>
        <v>198000</v>
      </c>
      <c r="L177" s="361"/>
      <c r="M177" s="361"/>
      <c r="N177" s="361"/>
      <c r="O177" s="361"/>
    </row>
    <row r="178" spans="1:15">
      <c r="A178" s="35">
        <v>83</v>
      </c>
      <c r="B178" s="89" t="s">
        <v>137</v>
      </c>
      <c r="C178" s="63">
        <f t="shared" si="213"/>
        <v>220000</v>
      </c>
      <c r="D178" s="25">
        <f t="shared" si="214"/>
        <v>0</v>
      </c>
      <c r="E178" s="26">
        <f t="shared" si="215"/>
        <v>220000</v>
      </c>
      <c r="F178" s="24">
        <f t="shared" si="216"/>
        <v>22000</v>
      </c>
      <c r="G178" s="26">
        <f t="shared" si="217"/>
        <v>198000</v>
      </c>
      <c r="H178" s="25">
        <f t="shared" si="218"/>
        <v>0</v>
      </c>
      <c r="I178" s="25">
        <f t="shared" si="219"/>
        <v>0</v>
      </c>
      <c r="J178" s="25">
        <f t="shared" si="219"/>
        <v>0</v>
      </c>
      <c r="K178" s="25">
        <f t="shared" si="220"/>
        <v>198000</v>
      </c>
      <c r="L178" s="361"/>
      <c r="M178" s="361"/>
      <c r="N178" s="361"/>
      <c r="O178" s="361"/>
    </row>
    <row r="179" spans="1:15">
      <c r="A179" s="50">
        <v>84</v>
      </c>
      <c r="B179" s="89" t="s">
        <v>138</v>
      </c>
      <c r="C179" s="63">
        <f t="shared" si="213"/>
        <v>220000</v>
      </c>
      <c r="D179" s="25">
        <f t="shared" si="214"/>
        <v>0</v>
      </c>
      <c r="E179" s="26">
        <f t="shared" si="215"/>
        <v>220000</v>
      </c>
      <c r="F179" s="24">
        <f t="shared" si="216"/>
        <v>22000</v>
      </c>
      <c r="G179" s="26">
        <f t="shared" si="217"/>
        <v>198000</v>
      </c>
      <c r="H179" s="25">
        <f t="shared" si="218"/>
        <v>0</v>
      </c>
      <c r="I179" s="25">
        <f t="shared" si="219"/>
        <v>0</v>
      </c>
      <c r="J179" s="25">
        <f t="shared" si="219"/>
        <v>0</v>
      </c>
      <c r="K179" s="25">
        <f t="shared" si="220"/>
        <v>198000</v>
      </c>
      <c r="L179" s="361"/>
      <c r="M179" s="361"/>
      <c r="N179" s="361"/>
      <c r="O179" s="361"/>
    </row>
    <row r="180" spans="1:15">
      <c r="A180" s="35">
        <v>85</v>
      </c>
      <c r="B180" s="89" t="s">
        <v>139</v>
      </c>
      <c r="C180" s="63">
        <f t="shared" si="213"/>
        <v>220000</v>
      </c>
      <c r="D180" s="25">
        <f t="shared" si="214"/>
        <v>0</v>
      </c>
      <c r="E180" s="26">
        <f t="shared" si="215"/>
        <v>220000</v>
      </c>
      <c r="F180" s="24">
        <f t="shared" si="216"/>
        <v>22000</v>
      </c>
      <c r="G180" s="26">
        <f t="shared" si="217"/>
        <v>198000</v>
      </c>
      <c r="H180" s="25">
        <f t="shared" si="218"/>
        <v>0</v>
      </c>
      <c r="I180" s="25">
        <f t="shared" si="219"/>
        <v>0</v>
      </c>
      <c r="J180" s="25">
        <f t="shared" si="219"/>
        <v>0</v>
      </c>
      <c r="K180" s="25">
        <f t="shared" si="220"/>
        <v>198000</v>
      </c>
      <c r="L180" s="361"/>
      <c r="M180" s="361"/>
      <c r="N180" s="361"/>
      <c r="O180" s="361"/>
    </row>
    <row r="181" spans="1:15">
      <c r="A181" s="35">
        <v>86</v>
      </c>
      <c r="B181" s="89" t="s">
        <v>140</v>
      </c>
      <c r="C181" s="63">
        <f>105000+5000</f>
        <v>110000</v>
      </c>
      <c r="D181" s="25">
        <f t="shared" si="214"/>
        <v>0</v>
      </c>
      <c r="E181" s="26">
        <f t="shared" si="215"/>
        <v>110000</v>
      </c>
      <c r="F181" s="24">
        <f t="shared" si="216"/>
        <v>11000</v>
      </c>
      <c r="G181" s="26">
        <f t="shared" si="217"/>
        <v>99000</v>
      </c>
      <c r="H181" s="25">
        <f t="shared" si="218"/>
        <v>0</v>
      </c>
      <c r="I181" s="25">
        <f t="shared" si="219"/>
        <v>0</v>
      </c>
      <c r="J181" s="25">
        <f t="shared" si="219"/>
        <v>0</v>
      </c>
      <c r="K181" s="25">
        <f t="shared" si="220"/>
        <v>99000</v>
      </c>
      <c r="L181" s="361"/>
      <c r="M181" s="361"/>
      <c r="N181" s="361"/>
      <c r="O181" s="361"/>
    </row>
    <row r="182" spans="1:15">
      <c r="A182" s="35">
        <v>87</v>
      </c>
      <c r="B182" s="117" t="s">
        <v>141</v>
      </c>
      <c r="C182" s="63">
        <f t="shared" ref="C182:C188" si="221">210000+10000</f>
        <v>220000</v>
      </c>
      <c r="D182" s="25">
        <f t="shared" si="214"/>
        <v>0</v>
      </c>
      <c r="E182" s="26">
        <f t="shared" si="215"/>
        <v>220000</v>
      </c>
      <c r="F182" s="24">
        <f t="shared" si="216"/>
        <v>22000</v>
      </c>
      <c r="G182" s="26">
        <f t="shared" si="217"/>
        <v>198000</v>
      </c>
      <c r="H182" s="25">
        <f t="shared" si="218"/>
        <v>0</v>
      </c>
      <c r="I182" s="25">
        <f t="shared" si="219"/>
        <v>0</v>
      </c>
      <c r="J182" s="25">
        <f t="shared" si="219"/>
        <v>0</v>
      </c>
      <c r="K182" s="25">
        <f t="shared" si="220"/>
        <v>198000</v>
      </c>
      <c r="L182" s="361"/>
      <c r="M182" s="361"/>
      <c r="N182" s="361"/>
      <c r="O182" s="361"/>
    </row>
    <row r="183" spans="1:15" ht="15" customHeight="1">
      <c r="A183" s="50">
        <v>88</v>
      </c>
      <c r="B183" s="117" t="s">
        <v>143</v>
      </c>
      <c r="C183" s="63">
        <f t="shared" si="221"/>
        <v>220000</v>
      </c>
      <c r="D183" s="25">
        <f t="shared" si="214"/>
        <v>0</v>
      </c>
      <c r="E183" s="26">
        <f t="shared" si="215"/>
        <v>220000</v>
      </c>
      <c r="F183" s="24">
        <f t="shared" si="216"/>
        <v>22000</v>
      </c>
      <c r="G183" s="26">
        <f t="shared" si="217"/>
        <v>198000</v>
      </c>
      <c r="H183" s="25">
        <f t="shared" si="218"/>
        <v>0</v>
      </c>
      <c r="I183" s="25">
        <f t="shared" si="219"/>
        <v>0</v>
      </c>
      <c r="J183" s="25">
        <f t="shared" si="219"/>
        <v>0</v>
      </c>
      <c r="K183" s="25">
        <f t="shared" si="220"/>
        <v>198000</v>
      </c>
      <c r="L183" s="361" t="s">
        <v>366</v>
      </c>
      <c r="M183" s="361"/>
      <c r="N183" s="361"/>
      <c r="O183" s="361"/>
    </row>
    <row r="184" spans="1:15">
      <c r="A184" s="35">
        <v>89</v>
      </c>
      <c r="B184" s="89" t="s">
        <v>145</v>
      </c>
      <c r="C184" s="63">
        <f t="shared" si="221"/>
        <v>220000</v>
      </c>
      <c r="D184" s="25">
        <f t="shared" si="214"/>
        <v>0</v>
      </c>
      <c r="E184" s="26">
        <f t="shared" si="215"/>
        <v>220000</v>
      </c>
      <c r="F184" s="24">
        <f t="shared" si="216"/>
        <v>22000</v>
      </c>
      <c r="G184" s="26">
        <f t="shared" si="217"/>
        <v>198000</v>
      </c>
      <c r="H184" s="25">
        <f t="shared" si="218"/>
        <v>0</v>
      </c>
      <c r="I184" s="25">
        <f t="shared" si="219"/>
        <v>0</v>
      </c>
      <c r="J184" s="25">
        <f t="shared" si="219"/>
        <v>0</v>
      </c>
      <c r="K184" s="25">
        <f t="shared" si="220"/>
        <v>198000</v>
      </c>
      <c r="L184" s="361"/>
      <c r="M184" s="361"/>
      <c r="N184" s="361"/>
      <c r="O184" s="361"/>
    </row>
    <row r="185" spans="1:15">
      <c r="A185" s="35">
        <v>90</v>
      </c>
      <c r="B185" s="89" t="s">
        <v>146</v>
      </c>
      <c r="C185" s="63">
        <f t="shared" si="221"/>
        <v>220000</v>
      </c>
      <c r="D185" s="25">
        <f t="shared" si="214"/>
        <v>0</v>
      </c>
      <c r="E185" s="26">
        <f t="shared" si="215"/>
        <v>220000</v>
      </c>
      <c r="F185" s="24">
        <f t="shared" si="216"/>
        <v>22000</v>
      </c>
      <c r="G185" s="26">
        <f t="shared" si="217"/>
        <v>198000</v>
      </c>
      <c r="H185" s="25">
        <f t="shared" si="218"/>
        <v>0</v>
      </c>
      <c r="I185" s="25">
        <f t="shared" si="219"/>
        <v>0</v>
      </c>
      <c r="J185" s="25">
        <f t="shared" si="219"/>
        <v>0</v>
      </c>
      <c r="K185" s="25">
        <f t="shared" si="220"/>
        <v>198000</v>
      </c>
      <c r="L185" s="361"/>
      <c r="M185" s="361"/>
      <c r="N185" s="361"/>
      <c r="O185" s="361"/>
    </row>
    <row r="186" spans="1:15">
      <c r="A186" s="35">
        <v>91</v>
      </c>
      <c r="B186" s="89" t="s">
        <v>147</v>
      </c>
      <c r="C186" s="63">
        <f t="shared" si="221"/>
        <v>220000</v>
      </c>
      <c r="D186" s="25">
        <f t="shared" si="214"/>
        <v>0</v>
      </c>
      <c r="E186" s="26">
        <f t="shared" si="215"/>
        <v>220000</v>
      </c>
      <c r="F186" s="24">
        <f t="shared" si="216"/>
        <v>22000</v>
      </c>
      <c r="G186" s="26">
        <f t="shared" si="217"/>
        <v>198000</v>
      </c>
      <c r="H186" s="25">
        <f t="shared" si="218"/>
        <v>0</v>
      </c>
      <c r="I186" s="25">
        <f t="shared" si="219"/>
        <v>0</v>
      </c>
      <c r="J186" s="25">
        <f t="shared" si="219"/>
        <v>0</v>
      </c>
      <c r="K186" s="25">
        <f t="shared" si="220"/>
        <v>198000</v>
      </c>
      <c r="L186" s="361"/>
      <c r="M186" s="361"/>
      <c r="N186" s="361"/>
      <c r="O186" s="361"/>
    </row>
    <row r="187" spans="1:15">
      <c r="A187" s="50">
        <v>92</v>
      </c>
      <c r="B187" s="89" t="s">
        <v>148</v>
      </c>
      <c r="C187" s="63">
        <f t="shared" si="221"/>
        <v>220000</v>
      </c>
      <c r="D187" s="25">
        <f t="shared" si="214"/>
        <v>0</v>
      </c>
      <c r="E187" s="26">
        <f t="shared" si="215"/>
        <v>220000</v>
      </c>
      <c r="F187" s="24">
        <f t="shared" si="216"/>
        <v>22000</v>
      </c>
      <c r="G187" s="26">
        <f t="shared" si="217"/>
        <v>198000</v>
      </c>
      <c r="H187" s="25">
        <f t="shared" si="218"/>
        <v>0</v>
      </c>
      <c r="I187" s="25">
        <f t="shared" si="219"/>
        <v>0</v>
      </c>
      <c r="J187" s="25">
        <f t="shared" si="219"/>
        <v>0</v>
      </c>
      <c r="K187" s="25">
        <f t="shared" si="220"/>
        <v>198000</v>
      </c>
      <c r="L187" s="361"/>
      <c r="M187" s="361"/>
      <c r="N187" s="361"/>
      <c r="O187" s="361"/>
    </row>
    <row r="188" spans="1:15">
      <c r="A188" s="35">
        <v>93</v>
      </c>
      <c r="B188" s="89" t="s">
        <v>149</v>
      </c>
      <c r="C188" s="63">
        <f t="shared" si="221"/>
        <v>220000</v>
      </c>
      <c r="D188" s="25">
        <f t="shared" si="214"/>
        <v>0</v>
      </c>
      <c r="E188" s="26">
        <f t="shared" si="215"/>
        <v>220000</v>
      </c>
      <c r="F188" s="24">
        <f t="shared" si="216"/>
        <v>22000</v>
      </c>
      <c r="G188" s="26">
        <f t="shared" si="217"/>
        <v>198000</v>
      </c>
      <c r="H188" s="25">
        <f t="shared" si="218"/>
        <v>0</v>
      </c>
      <c r="I188" s="25">
        <f t="shared" si="219"/>
        <v>0</v>
      </c>
      <c r="J188" s="25">
        <f t="shared" si="219"/>
        <v>0</v>
      </c>
      <c r="K188" s="25">
        <f t="shared" si="220"/>
        <v>198000</v>
      </c>
      <c r="L188" s="361"/>
      <c r="M188" s="361"/>
      <c r="N188" s="361"/>
      <c r="O188" s="361"/>
    </row>
    <row r="189" spans="1:15" ht="15" customHeight="1">
      <c r="A189" s="35">
        <v>94</v>
      </c>
      <c r="B189" s="89" t="s">
        <v>150</v>
      </c>
      <c r="C189" s="63">
        <f>105000+5000</f>
        <v>110000</v>
      </c>
      <c r="D189" s="25">
        <f t="shared" si="214"/>
        <v>0</v>
      </c>
      <c r="E189" s="26">
        <f t="shared" si="215"/>
        <v>110000</v>
      </c>
      <c r="F189" s="24">
        <f t="shared" si="216"/>
        <v>11000</v>
      </c>
      <c r="G189" s="26">
        <f t="shared" si="217"/>
        <v>99000</v>
      </c>
      <c r="H189" s="25">
        <f t="shared" si="218"/>
        <v>0</v>
      </c>
      <c r="I189" s="25">
        <f t="shared" si="219"/>
        <v>0</v>
      </c>
      <c r="J189" s="25">
        <f t="shared" si="219"/>
        <v>0</v>
      </c>
      <c r="K189" s="25">
        <f t="shared" si="220"/>
        <v>99000</v>
      </c>
      <c r="L189" s="361" t="s">
        <v>367</v>
      </c>
      <c r="M189" s="361"/>
      <c r="N189" s="361"/>
      <c r="O189" s="361"/>
    </row>
    <row r="190" spans="1:15" ht="15.75" thickBot="1">
      <c r="A190" s="11"/>
      <c r="B190" s="106"/>
      <c r="C190" s="107"/>
      <c r="D190" s="108"/>
      <c r="E190" s="109"/>
      <c r="F190" s="109"/>
      <c r="G190" s="108"/>
      <c r="H190" s="108"/>
      <c r="I190" s="108"/>
      <c r="J190" s="108"/>
      <c r="K190" s="108"/>
      <c r="L190" s="109"/>
      <c r="M190" s="109"/>
    </row>
    <row r="191" spans="1:15" ht="15.75" thickBot="1">
      <c r="A191" s="11"/>
      <c r="B191" s="56" t="s">
        <v>34</v>
      </c>
      <c r="C191" s="57">
        <f>SUM(C173:C189)</f>
        <v>3520000</v>
      </c>
      <c r="D191" s="57">
        <f>SUM(D173:D189)</f>
        <v>0</v>
      </c>
      <c r="E191" s="57">
        <f>SUM(E173:E189)</f>
        <v>3520000</v>
      </c>
      <c r="F191" s="57">
        <f>SUM(F173:F189)</f>
        <v>352000</v>
      </c>
      <c r="G191" s="58">
        <f>SUM(G173:G189)</f>
        <v>3168000</v>
      </c>
      <c r="H191" s="57">
        <f t="shared" ref="H191:J191" si="222">SUM(H173:H189)</f>
        <v>0</v>
      </c>
      <c r="I191" s="57">
        <f t="shared" si="222"/>
        <v>0</v>
      </c>
      <c r="J191" s="57">
        <f t="shared" si="222"/>
        <v>0</v>
      </c>
      <c r="K191" s="58">
        <f>SUM(K173:K189)</f>
        <v>3168000</v>
      </c>
      <c r="L191" s="109"/>
      <c r="M191" s="109"/>
    </row>
    <row r="192" spans="1:15">
      <c r="A192" s="11"/>
      <c r="B192" s="106"/>
      <c r="C192" s="107"/>
      <c r="D192" s="108"/>
      <c r="E192" s="109"/>
      <c r="F192" s="109"/>
      <c r="G192" s="108"/>
      <c r="H192" s="108"/>
      <c r="I192" s="108"/>
      <c r="J192" s="108"/>
      <c r="K192" s="108"/>
      <c r="L192" s="109"/>
      <c r="M192" s="109"/>
    </row>
    <row r="193" spans="1:15">
      <c r="A193" s="11"/>
      <c r="B193" s="246" t="s">
        <v>151</v>
      </c>
      <c r="C193" s="216"/>
      <c r="D193" s="108"/>
      <c r="E193" s="109"/>
      <c r="F193" s="109"/>
      <c r="G193" s="108"/>
      <c r="H193" s="108"/>
      <c r="I193" s="108"/>
      <c r="J193" s="108"/>
      <c r="K193" s="108"/>
      <c r="L193" s="109"/>
      <c r="M193" s="109"/>
    </row>
    <row r="194" spans="1:15" ht="16.5" thickBot="1">
      <c r="A194" s="11"/>
      <c r="B194" s="119"/>
      <c r="C194" s="107"/>
      <c r="D194" s="108"/>
      <c r="E194" s="109"/>
      <c r="F194" s="109"/>
      <c r="G194" s="108"/>
      <c r="H194" s="108"/>
      <c r="I194" s="108"/>
      <c r="J194" s="108"/>
      <c r="K194" s="108"/>
      <c r="L194" s="109"/>
      <c r="M194" s="109"/>
    </row>
    <row r="195" spans="1:15" ht="15.75" thickBot="1">
      <c r="A195" s="11"/>
      <c r="B195" s="42" t="s">
        <v>152</v>
      </c>
      <c r="C195" s="59"/>
      <c r="D195" s="41"/>
      <c r="E195" s="40"/>
      <c r="F195" s="40"/>
      <c r="G195" s="41"/>
      <c r="H195" s="41"/>
      <c r="I195" s="41"/>
      <c r="J195" s="41"/>
      <c r="K195" s="41"/>
      <c r="L195" s="40"/>
      <c r="M195" s="40"/>
    </row>
    <row r="196" spans="1:15">
      <c r="A196" s="35">
        <v>95</v>
      </c>
      <c r="B196" s="91" t="s">
        <v>153</v>
      </c>
      <c r="C196" s="24">
        <f>210000+10000</f>
        <v>220000</v>
      </c>
      <c r="D196" s="25">
        <f t="shared" ref="D196:D213" si="223">+AB196</f>
        <v>0</v>
      </c>
      <c r="E196" s="26">
        <f t="shared" ref="E196:E213" si="224">C196-D196</f>
        <v>220000</v>
      </c>
      <c r="F196" s="24">
        <f t="shared" ref="F196:F213" si="225">E196*10%</f>
        <v>22000</v>
      </c>
      <c r="G196" s="26">
        <f t="shared" ref="G196:G213" si="226">+E196-F196</f>
        <v>198000</v>
      </c>
      <c r="H196" s="25">
        <f t="shared" ref="H196:H213" si="227">AC196</f>
        <v>0</v>
      </c>
      <c r="I196" s="25">
        <f t="shared" ref="I196:J212" si="228">+AD196</f>
        <v>0</v>
      </c>
      <c r="J196" s="25">
        <f t="shared" si="228"/>
        <v>0</v>
      </c>
      <c r="K196" s="25">
        <f t="shared" ref="K196:K213" si="229">G196-(H196+I196+J196)</f>
        <v>198000</v>
      </c>
      <c r="L196" s="361"/>
      <c r="M196" s="361"/>
      <c r="N196" s="361"/>
      <c r="O196" s="361"/>
    </row>
    <row r="197" spans="1:15" ht="15" customHeight="1">
      <c r="A197" s="35">
        <v>96</v>
      </c>
      <c r="B197" s="89" t="s">
        <v>154</v>
      </c>
      <c r="C197" s="24">
        <f t="shared" ref="C197:C206" si="230">210000+10000</f>
        <v>220000</v>
      </c>
      <c r="D197" s="25">
        <f t="shared" si="223"/>
        <v>0</v>
      </c>
      <c r="E197" s="26">
        <f t="shared" si="224"/>
        <v>220000</v>
      </c>
      <c r="F197" s="24">
        <f t="shared" si="225"/>
        <v>22000</v>
      </c>
      <c r="G197" s="26">
        <f t="shared" si="226"/>
        <v>198000</v>
      </c>
      <c r="H197" s="25">
        <f t="shared" si="227"/>
        <v>0</v>
      </c>
      <c r="I197" s="25">
        <f t="shared" si="228"/>
        <v>0</v>
      </c>
      <c r="J197" s="25">
        <f t="shared" si="228"/>
        <v>0</v>
      </c>
      <c r="K197" s="25">
        <f t="shared" si="229"/>
        <v>198000</v>
      </c>
      <c r="L197" s="361" t="s">
        <v>368</v>
      </c>
      <c r="M197" s="361"/>
      <c r="N197" s="361"/>
      <c r="O197" s="361"/>
    </row>
    <row r="198" spans="1:15">
      <c r="A198" s="35">
        <v>97</v>
      </c>
      <c r="B198" s="89" t="s">
        <v>156</v>
      </c>
      <c r="C198" s="24">
        <f t="shared" si="230"/>
        <v>220000</v>
      </c>
      <c r="D198" s="25">
        <f t="shared" si="223"/>
        <v>0</v>
      </c>
      <c r="E198" s="26">
        <f t="shared" si="224"/>
        <v>220000</v>
      </c>
      <c r="F198" s="24">
        <f t="shared" si="225"/>
        <v>22000</v>
      </c>
      <c r="G198" s="26">
        <f t="shared" si="226"/>
        <v>198000</v>
      </c>
      <c r="H198" s="25">
        <f t="shared" si="227"/>
        <v>0</v>
      </c>
      <c r="I198" s="25">
        <f t="shared" si="228"/>
        <v>0</v>
      </c>
      <c r="J198" s="25">
        <f t="shared" si="228"/>
        <v>0</v>
      </c>
      <c r="K198" s="25">
        <f t="shared" si="229"/>
        <v>198000</v>
      </c>
      <c r="L198" s="361"/>
      <c r="M198" s="361"/>
      <c r="N198" s="361"/>
      <c r="O198" s="361"/>
    </row>
    <row r="199" spans="1:15">
      <c r="A199" s="35">
        <v>98</v>
      </c>
      <c r="B199" s="89" t="s">
        <v>157</v>
      </c>
      <c r="C199" s="24">
        <f t="shared" si="230"/>
        <v>220000</v>
      </c>
      <c r="D199" s="25">
        <f t="shared" si="223"/>
        <v>0</v>
      </c>
      <c r="E199" s="26">
        <f t="shared" si="224"/>
        <v>220000</v>
      </c>
      <c r="F199" s="24">
        <f t="shared" si="225"/>
        <v>22000</v>
      </c>
      <c r="G199" s="26">
        <f t="shared" si="226"/>
        <v>198000</v>
      </c>
      <c r="H199" s="25">
        <f t="shared" si="227"/>
        <v>0</v>
      </c>
      <c r="I199" s="25">
        <f t="shared" si="228"/>
        <v>0</v>
      </c>
      <c r="J199" s="25">
        <f t="shared" si="228"/>
        <v>0</v>
      </c>
      <c r="K199" s="25">
        <f t="shared" si="229"/>
        <v>198000</v>
      </c>
      <c r="L199" s="361"/>
      <c r="M199" s="361"/>
      <c r="N199" s="361"/>
      <c r="O199" s="361"/>
    </row>
    <row r="200" spans="1:15">
      <c r="A200" s="35">
        <v>99</v>
      </c>
      <c r="B200" s="89" t="s">
        <v>158</v>
      </c>
      <c r="C200" s="24">
        <f t="shared" si="230"/>
        <v>220000</v>
      </c>
      <c r="D200" s="25">
        <f t="shared" si="223"/>
        <v>0</v>
      </c>
      <c r="E200" s="26">
        <f t="shared" si="224"/>
        <v>220000</v>
      </c>
      <c r="F200" s="24">
        <f t="shared" si="225"/>
        <v>22000</v>
      </c>
      <c r="G200" s="26">
        <f t="shared" si="226"/>
        <v>198000</v>
      </c>
      <c r="H200" s="25">
        <f t="shared" si="227"/>
        <v>0</v>
      </c>
      <c r="I200" s="25">
        <f t="shared" si="228"/>
        <v>0</v>
      </c>
      <c r="J200" s="25">
        <f t="shared" si="228"/>
        <v>0</v>
      </c>
      <c r="K200" s="25">
        <f t="shared" si="229"/>
        <v>198000</v>
      </c>
      <c r="L200" s="361"/>
      <c r="M200" s="361"/>
      <c r="N200" s="361"/>
      <c r="O200" s="361"/>
    </row>
    <row r="201" spans="1:15">
      <c r="A201" s="35">
        <v>100</v>
      </c>
      <c r="B201" s="89" t="s">
        <v>160</v>
      </c>
      <c r="C201" s="24">
        <f t="shared" si="230"/>
        <v>220000</v>
      </c>
      <c r="D201" s="25">
        <f t="shared" si="223"/>
        <v>0</v>
      </c>
      <c r="E201" s="26">
        <f t="shared" si="224"/>
        <v>220000</v>
      </c>
      <c r="F201" s="24">
        <f t="shared" si="225"/>
        <v>22000</v>
      </c>
      <c r="G201" s="26">
        <f t="shared" si="226"/>
        <v>198000</v>
      </c>
      <c r="H201" s="25">
        <f t="shared" si="227"/>
        <v>0</v>
      </c>
      <c r="I201" s="25">
        <f t="shared" si="228"/>
        <v>0</v>
      </c>
      <c r="J201" s="25">
        <f t="shared" si="228"/>
        <v>0</v>
      </c>
      <c r="K201" s="25">
        <f t="shared" si="229"/>
        <v>198000</v>
      </c>
      <c r="L201" s="361"/>
      <c r="M201" s="361"/>
      <c r="N201" s="361"/>
      <c r="O201" s="361"/>
    </row>
    <row r="202" spans="1:15">
      <c r="A202" s="35">
        <v>101</v>
      </c>
      <c r="B202" s="89" t="s">
        <v>161</v>
      </c>
      <c r="C202" s="24">
        <f t="shared" si="230"/>
        <v>220000</v>
      </c>
      <c r="D202" s="25">
        <f t="shared" si="223"/>
        <v>0</v>
      </c>
      <c r="E202" s="26">
        <f t="shared" si="224"/>
        <v>220000</v>
      </c>
      <c r="F202" s="24">
        <f t="shared" si="225"/>
        <v>22000</v>
      </c>
      <c r="G202" s="26">
        <f t="shared" si="226"/>
        <v>198000</v>
      </c>
      <c r="H202" s="25">
        <f t="shared" si="227"/>
        <v>0</v>
      </c>
      <c r="I202" s="25">
        <f t="shared" si="228"/>
        <v>0</v>
      </c>
      <c r="J202" s="25">
        <f t="shared" si="228"/>
        <v>0</v>
      </c>
      <c r="K202" s="25">
        <f t="shared" si="229"/>
        <v>198000</v>
      </c>
      <c r="L202" s="361"/>
      <c r="M202" s="361"/>
      <c r="N202" s="361"/>
      <c r="O202" s="361"/>
    </row>
    <row r="203" spans="1:15" ht="15" customHeight="1">
      <c r="A203" s="35">
        <v>102</v>
      </c>
      <c r="B203" s="89" t="s">
        <v>163</v>
      </c>
      <c r="C203" s="24">
        <f t="shared" si="230"/>
        <v>220000</v>
      </c>
      <c r="D203" s="25">
        <f t="shared" si="223"/>
        <v>0</v>
      </c>
      <c r="E203" s="26">
        <f>C203-D203</f>
        <v>220000</v>
      </c>
      <c r="F203" s="24">
        <f t="shared" si="225"/>
        <v>22000</v>
      </c>
      <c r="G203" s="26">
        <f>+E203-F203</f>
        <v>198000</v>
      </c>
      <c r="H203" s="25">
        <f t="shared" si="227"/>
        <v>0</v>
      </c>
      <c r="I203" s="25">
        <f t="shared" si="228"/>
        <v>0</v>
      </c>
      <c r="J203" s="25">
        <f t="shared" si="228"/>
        <v>0</v>
      </c>
      <c r="K203" s="25">
        <f t="shared" si="229"/>
        <v>198000</v>
      </c>
      <c r="L203" s="361" t="s">
        <v>369</v>
      </c>
      <c r="M203" s="361"/>
      <c r="N203" s="361"/>
      <c r="O203" s="361"/>
    </row>
    <row r="204" spans="1:15">
      <c r="A204" s="35">
        <v>103</v>
      </c>
      <c r="B204" s="89" t="s">
        <v>164</v>
      </c>
      <c r="C204" s="24">
        <f t="shared" si="230"/>
        <v>220000</v>
      </c>
      <c r="D204" s="25">
        <f t="shared" si="223"/>
        <v>0</v>
      </c>
      <c r="E204" s="26">
        <f t="shared" si="224"/>
        <v>220000</v>
      </c>
      <c r="F204" s="24">
        <f t="shared" si="225"/>
        <v>22000</v>
      </c>
      <c r="G204" s="26">
        <f t="shared" si="226"/>
        <v>198000</v>
      </c>
      <c r="H204" s="25">
        <f t="shared" si="227"/>
        <v>0</v>
      </c>
      <c r="I204" s="25">
        <f t="shared" si="228"/>
        <v>0</v>
      </c>
      <c r="J204" s="25">
        <f t="shared" si="228"/>
        <v>0</v>
      </c>
      <c r="K204" s="25">
        <f t="shared" si="229"/>
        <v>198000</v>
      </c>
      <c r="L204" s="361"/>
      <c r="M204" s="361"/>
      <c r="N204" s="361"/>
      <c r="O204" s="361"/>
    </row>
    <row r="205" spans="1:15">
      <c r="A205" s="35">
        <v>104</v>
      </c>
      <c r="B205" s="89" t="s">
        <v>165</v>
      </c>
      <c r="C205" s="24">
        <f t="shared" si="230"/>
        <v>220000</v>
      </c>
      <c r="D205" s="25">
        <f t="shared" si="223"/>
        <v>0</v>
      </c>
      <c r="E205" s="26">
        <f t="shared" si="224"/>
        <v>220000</v>
      </c>
      <c r="F205" s="24">
        <f t="shared" si="225"/>
        <v>22000</v>
      </c>
      <c r="G205" s="26">
        <f t="shared" si="226"/>
        <v>198000</v>
      </c>
      <c r="H205" s="25">
        <f t="shared" si="227"/>
        <v>0</v>
      </c>
      <c r="I205" s="25">
        <f t="shared" si="228"/>
        <v>0</v>
      </c>
      <c r="J205" s="25">
        <f t="shared" si="228"/>
        <v>0</v>
      </c>
      <c r="K205" s="25">
        <f t="shared" si="229"/>
        <v>198000</v>
      </c>
      <c r="L205" s="361"/>
      <c r="M205" s="361"/>
      <c r="N205" s="361"/>
      <c r="O205" s="361"/>
    </row>
    <row r="206" spans="1:15" ht="15" customHeight="1">
      <c r="A206" s="35">
        <v>105</v>
      </c>
      <c r="B206" s="89" t="s">
        <v>166</v>
      </c>
      <c r="C206" s="24">
        <f t="shared" si="230"/>
        <v>220000</v>
      </c>
      <c r="D206" s="25">
        <f t="shared" si="223"/>
        <v>0</v>
      </c>
      <c r="E206" s="26">
        <f t="shared" si="224"/>
        <v>220000</v>
      </c>
      <c r="F206" s="24">
        <f t="shared" si="225"/>
        <v>22000</v>
      </c>
      <c r="G206" s="26">
        <f t="shared" si="226"/>
        <v>198000</v>
      </c>
      <c r="H206" s="25">
        <f t="shared" si="227"/>
        <v>0</v>
      </c>
      <c r="I206" s="25">
        <f t="shared" si="228"/>
        <v>0</v>
      </c>
      <c r="J206" s="25">
        <f t="shared" si="228"/>
        <v>0</v>
      </c>
      <c r="K206" s="25">
        <f t="shared" si="229"/>
        <v>198000</v>
      </c>
      <c r="L206" s="361" t="s">
        <v>370</v>
      </c>
      <c r="M206" s="361"/>
      <c r="N206" s="361"/>
      <c r="O206" s="361"/>
    </row>
    <row r="207" spans="1:15">
      <c r="A207" s="35">
        <v>106</v>
      </c>
      <c r="B207" s="89" t="s">
        <v>167</v>
      </c>
      <c r="C207" s="24">
        <f>105000+5000</f>
        <v>110000</v>
      </c>
      <c r="D207" s="25">
        <f t="shared" si="223"/>
        <v>0</v>
      </c>
      <c r="E207" s="26">
        <f t="shared" si="224"/>
        <v>110000</v>
      </c>
      <c r="F207" s="24">
        <f t="shared" si="225"/>
        <v>11000</v>
      </c>
      <c r="G207" s="26">
        <f t="shared" si="226"/>
        <v>99000</v>
      </c>
      <c r="H207" s="25">
        <f t="shared" si="227"/>
        <v>0</v>
      </c>
      <c r="I207" s="25">
        <f t="shared" si="228"/>
        <v>0</v>
      </c>
      <c r="J207" s="25">
        <f t="shared" si="228"/>
        <v>0</v>
      </c>
      <c r="K207" s="25">
        <f t="shared" si="229"/>
        <v>99000</v>
      </c>
      <c r="L207" s="361"/>
      <c r="M207" s="361"/>
      <c r="N207" s="361"/>
      <c r="O207" s="361"/>
    </row>
    <row r="208" spans="1:15">
      <c r="A208" s="35">
        <v>107</v>
      </c>
      <c r="B208" s="89" t="s">
        <v>168</v>
      </c>
      <c r="C208" s="24">
        <f>210000+10000</f>
        <v>220000</v>
      </c>
      <c r="D208" s="25">
        <f t="shared" si="223"/>
        <v>0</v>
      </c>
      <c r="E208" s="26">
        <f t="shared" si="224"/>
        <v>220000</v>
      </c>
      <c r="F208" s="24">
        <f t="shared" si="225"/>
        <v>22000</v>
      </c>
      <c r="G208" s="26">
        <f t="shared" si="226"/>
        <v>198000</v>
      </c>
      <c r="H208" s="25">
        <f t="shared" si="227"/>
        <v>0</v>
      </c>
      <c r="I208" s="25">
        <f t="shared" si="228"/>
        <v>0</v>
      </c>
      <c r="J208" s="25">
        <f t="shared" si="228"/>
        <v>0</v>
      </c>
      <c r="K208" s="25">
        <f t="shared" si="229"/>
        <v>198000</v>
      </c>
      <c r="L208" s="361"/>
      <c r="M208" s="361"/>
      <c r="N208" s="361"/>
      <c r="O208" s="361"/>
    </row>
    <row r="209" spans="1:15">
      <c r="A209" s="35">
        <v>108</v>
      </c>
      <c r="B209" s="89" t="s">
        <v>169</v>
      </c>
      <c r="C209" s="24">
        <f>105000+5000</f>
        <v>110000</v>
      </c>
      <c r="D209" s="25">
        <f t="shared" si="223"/>
        <v>0</v>
      </c>
      <c r="E209" s="26">
        <f t="shared" si="224"/>
        <v>110000</v>
      </c>
      <c r="F209" s="24">
        <f t="shared" si="225"/>
        <v>11000</v>
      </c>
      <c r="G209" s="26">
        <f t="shared" si="226"/>
        <v>99000</v>
      </c>
      <c r="H209" s="25">
        <f t="shared" si="227"/>
        <v>0</v>
      </c>
      <c r="I209" s="25">
        <f t="shared" si="228"/>
        <v>0</v>
      </c>
      <c r="J209" s="25">
        <f t="shared" si="228"/>
        <v>0</v>
      </c>
      <c r="K209" s="25">
        <f t="shared" si="229"/>
        <v>99000</v>
      </c>
      <c r="L209" s="361"/>
      <c r="M209" s="361"/>
      <c r="N209" s="361"/>
      <c r="O209" s="361"/>
    </row>
    <row r="210" spans="1:15" ht="15" customHeight="1">
      <c r="A210" s="35">
        <v>109</v>
      </c>
      <c r="B210" s="89" t="s">
        <v>170</v>
      </c>
      <c r="C210" s="24">
        <f>210000+10000</f>
        <v>220000</v>
      </c>
      <c r="D210" s="25">
        <f t="shared" si="223"/>
        <v>0</v>
      </c>
      <c r="E210" s="26">
        <f t="shared" si="224"/>
        <v>220000</v>
      </c>
      <c r="F210" s="24">
        <f t="shared" si="225"/>
        <v>22000</v>
      </c>
      <c r="G210" s="26">
        <f t="shared" si="226"/>
        <v>198000</v>
      </c>
      <c r="H210" s="25">
        <f t="shared" si="227"/>
        <v>0</v>
      </c>
      <c r="I210" s="25">
        <f t="shared" si="228"/>
        <v>0</v>
      </c>
      <c r="J210" s="25">
        <f t="shared" si="228"/>
        <v>0</v>
      </c>
      <c r="K210" s="25">
        <f t="shared" si="229"/>
        <v>198000</v>
      </c>
      <c r="L210" s="361" t="s">
        <v>371</v>
      </c>
      <c r="M210" s="361"/>
      <c r="N210" s="361"/>
      <c r="O210" s="361"/>
    </row>
    <row r="211" spans="1:15">
      <c r="A211" s="35">
        <v>110</v>
      </c>
      <c r="B211" s="89" t="s">
        <v>172</v>
      </c>
      <c r="C211" s="24">
        <f>210000+10000</f>
        <v>220000</v>
      </c>
      <c r="D211" s="25">
        <f t="shared" si="223"/>
        <v>0</v>
      </c>
      <c r="E211" s="26">
        <f t="shared" si="224"/>
        <v>220000</v>
      </c>
      <c r="F211" s="24">
        <f t="shared" si="225"/>
        <v>22000</v>
      </c>
      <c r="G211" s="26">
        <f t="shared" si="226"/>
        <v>198000</v>
      </c>
      <c r="H211" s="25">
        <f t="shared" si="227"/>
        <v>0</v>
      </c>
      <c r="I211" s="25">
        <f t="shared" si="228"/>
        <v>0</v>
      </c>
      <c r="J211" s="25">
        <f t="shared" si="228"/>
        <v>0</v>
      </c>
      <c r="K211" s="25">
        <f t="shared" si="229"/>
        <v>198000</v>
      </c>
      <c r="L211" s="361"/>
      <c r="M211" s="361"/>
      <c r="N211" s="361"/>
      <c r="O211" s="361"/>
    </row>
    <row r="212" spans="1:15" ht="15" customHeight="1">
      <c r="A212" s="35">
        <v>111</v>
      </c>
      <c r="B212" s="117" t="s">
        <v>173</v>
      </c>
      <c r="C212" s="24">
        <f>105000+5000</f>
        <v>110000</v>
      </c>
      <c r="D212" s="25">
        <f t="shared" si="223"/>
        <v>0</v>
      </c>
      <c r="E212" s="26">
        <f t="shared" si="224"/>
        <v>110000</v>
      </c>
      <c r="F212" s="24">
        <f t="shared" si="225"/>
        <v>11000</v>
      </c>
      <c r="G212" s="26">
        <f t="shared" si="226"/>
        <v>99000</v>
      </c>
      <c r="H212" s="25">
        <f t="shared" si="227"/>
        <v>0</v>
      </c>
      <c r="I212" s="25">
        <f t="shared" si="228"/>
        <v>0</v>
      </c>
      <c r="J212" s="25">
        <f t="shared" si="228"/>
        <v>0</v>
      </c>
      <c r="K212" s="25">
        <f t="shared" si="229"/>
        <v>99000</v>
      </c>
      <c r="L212" s="361" t="s">
        <v>372</v>
      </c>
      <c r="M212" s="361"/>
      <c r="N212" s="361"/>
      <c r="O212" s="361"/>
    </row>
    <row r="213" spans="1:15" ht="15" customHeight="1">
      <c r="A213" s="35">
        <v>112</v>
      </c>
      <c r="B213" s="117" t="s">
        <v>373</v>
      </c>
      <c r="C213" s="24">
        <v>220000</v>
      </c>
      <c r="D213" s="25">
        <f t="shared" si="223"/>
        <v>0</v>
      </c>
      <c r="E213" s="26">
        <f t="shared" si="224"/>
        <v>220000</v>
      </c>
      <c r="F213" s="24">
        <f t="shared" si="225"/>
        <v>22000</v>
      </c>
      <c r="G213" s="26">
        <f t="shared" si="226"/>
        <v>198000</v>
      </c>
      <c r="H213" s="25">
        <f t="shared" si="227"/>
        <v>0</v>
      </c>
      <c r="I213" s="25">
        <f t="shared" ref="I213:J213" si="231">+AD213</f>
        <v>0</v>
      </c>
      <c r="J213" s="25">
        <f t="shared" si="231"/>
        <v>0</v>
      </c>
      <c r="K213" s="25">
        <f t="shared" si="229"/>
        <v>198000</v>
      </c>
      <c r="L213" s="361" t="s">
        <v>374</v>
      </c>
      <c r="M213" s="361"/>
      <c r="N213" s="361"/>
      <c r="O213" s="361"/>
    </row>
    <row r="214" spans="1:15">
      <c r="A214" s="11"/>
      <c r="B214" s="106"/>
      <c r="C214" s="107"/>
      <c r="D214" s="108"/>
      <c r="E214" s="109"/>
      <c r="F214" s="109"/>
      <c r="G214" s="108"/>
      <c r="H214" s="108"/>
      <c r="I214" s="108"/>
      <c r="J214" s="108"/>
      <c r="K214" s="108"/>
      <c r="L214" s="109"/>
      <c r="M214" s="109"/>
    </row>
    <row r="215" spans="1:15">
      <c r="A215" s="11"/>
      <c r="B215" s="246" t="s">
        <v>179</v>
      </c>
      <c r="C215" s="216"/>
      <c r="D215" s="108"/>
      <c r="E215" s="109"/>
      <c r="F215" s="109"/>
      <c r="G215" s="108"/>
      <c r="H215" s="108"/>
      <c r="I215" s="108"/>
      <c r="J215" s="108"/>
      <c r="K215" s="108"/>
      <c r="L215" s="109"/>
      <c r="M215" s="109"/>
    </row>
    <row r="216" spans="1:15" ht="15.75" thickBot="1">
      <c r="A216" s="11"/>
      <c r="B216" s="106"/>
      <c r="C216" s="107"/>
      <c r="D216" s="108"/>
      <c r="E216" s="109"/>
      <c r="F216" s="109"/>
      <c r="G216" s="108"/>
      <c r="H216" s="108"/>
      <c r="I216" s="108"/>
      <c r="J216" s="108"/>
      <c r="K216" s="108"/>
      <c r="L216" s="109"/>
      <c r="M216" s="109"/>
    </row>
    <row r="217" spans="1:15" ht="15.75" thickBot="1">
      <c r="A217" s="11"/>
      <c r="B217" s="19" t="s">
        <v>180</v>
      </c>
      <c r="C217" s="82"/>
      <c r="D217" s="32"/>
      <c r="E217" s="34"/>
      <c r="F217" s="34"/>
      <c r="G217" s="32"/>
      <c r="H217" s="32"/>
      <c r="I217" s="32"/>
      <c r="J217" s="32"/>
      <c r="K217" s="32"/>
      <c r="L217" s="34"/>
      <c r="M217" s="34"/>
    </row>
    <row r="218" spans="1:15">
      <c r="A218" s="50">
        <v>113</v>
      </c>
      <c r="B218" s="85" t="s">
        <v>181</v>
      </c>
      <c r="C218" s="24">
        <v>340000</v>
      </c>
      <c r="D218" s="25">
        <f t="shared" ref="D218:D219" si="232">+AB218</f>
        <v>0</v>
      </c>
      <c r="E218" s="26">
        <f t="shared" ref="E218:E219" si="233">C218-D218</f>
        <v>340000</v>
      </c>
      <c r="F218" s="24">
        <f t="shared" ref="F218:F219" si="234">E218*10%</f>
        <v>34000</v>
      </c>
      <c r="G218" s="26">
        <f t="shared" ref="G218:G219" si="235">+E218-F218</f>
        <v>306000</v>
      </c>
      <c r="H218" s="25">
        <f t="shared" ref="H218:H219" si="236">AC218</f>
        <v>0</v>
      </c>
      <c r="I218" s="25">
        <f t="shared" ref="I218:J219" si="237">+AD218</f>
        <v>0</v>
      </c>
      <c r="J218" s="25">
        <f t="shared" si="237"/>
        <v>0</v>
      </c>
      <c r="K218" s="25">
        <f t="shared" ref="K218:K219" si="238">G218-(H218+I218+J218)</f>
        <v>306000</v>
      </c>
      <c r="L218" s="361"/>
      <c r="M218" s="361"/>
      <c r="N218" s="361"/>
      <c r="O218" s="361"/>
    </row>
    <row r="219" spans="1:15">
      <c r="A219" s="50">
        <v>114</v>
      </c>
      <c r="B219" s="90" t="s">
        <v>183</v>
      </c>
      <c r="C219" s="24">
        <f>210000+10000</f>
        <v>220000</v>
      </c>
      <c r="D219" s="25">
        <f t="shared" si="232"/>
        <v>0</v>
      </c>
      <c r="E219" s="26">
        <f t="shared" si="233"/>
        <v>220000</v>
      </c>
      <c r="F219" s="24">
        <f t="shared" si="234"/>
        <v>22000</v>
      </c>
      <c r="G219" s="26">
        <f t="shared" si="235"/>
        <v>198000</v>
      </c>
      <c r="H219" s="25">
        <f t="shared" si="236"/>
        <v>0</v>
      </c>
      <c r="I219" s="25">
        <f t="shared" si="237"/>
        <v>0</v>
      </c>
      <c r="J219" s="25">
        <f t="shared" si="237"/>
        <v>0</v>
      </c>
      <c r="K219" s="25">
        <f t="shared" si="238"/>
        <v>198000</v>
      </c>
      <c r="L219" s="361"/>
      <c r="M219" s="361"/>
      <c r="N219" s="361"/>
      <c r="O219" s="361"/>
    </row>
    <row r="220" spans="1:15">
      <c r="A220" s="11"/>
      <c r="B220" s="106"/>
      <c r="C220" s="107"/>
      <c r="D220" s="108"/>
      <c r="E220" s="109"/>
      <c r="F220" s="109"/>
      <c r="G220" s="108"/>
      <c r="H220" s="108"/>
      <c r="I220" s="108"/>
      <c r="J220" s="108"/>
      <c r="K220" s="108"/>
      <c r="L220" s="109"/>
      <c r="M220" s="109"/>
    </row>
    <row r="221" spans="1:15">
      <c r="A221" s="11"/>
      <c r="B221" s="246" t="s">
        <v>184</v>
      </c>
      <c r="C221" s="216"/>
      <c r="D221" s="108"/>
      <c r="E221" s="109"/>
      <c r="F221" s="109"/>
      <c r="G221" s="108"/>
      <c r="H221" s="108"/>
      <c r="I221" s="108"/>
      <c r="J221" s="108"/>
      <c r="K221" s="108"/>
      <c r="L221" s="109"/>
      <c r="M221" s="109"/>
    </row>
    <row r="222" spans="1:15" ht="15.75" thickBot="1">
      <c r="A222" s="11"/>
      <c r="B222" s="106"/>
      <c r="C222" s="107"/>
      <c r="D222" s="108"/>
      <c r="E222" s="109"/>
      <c r="F222" s="109"/>
      <c r="G222" s="108"/>
      <c r="H222" s="108"/>
      <c r="I222" s="108"/>
      <c r="J222" s="108"/>
      <c r="K222" s="108"/>
      <c r="L222" s="109"/>
      <c r="M222" s="109"/>
    </row>
    <row r="223" spans="1:15" ht="15.75" thickBot="1">
      <c r="A223" s="11"/>
      <c r="B223" s="19" t="s">
        <v>185</v>
      </c>
      <c r="C223" s="59"/>
      <c r="D223" s="41"/>
      <c r="E223" s="40"/>
      <c r="F223" s="40"/>
      <c r="G223" s="41"/>
      <c r="H223" s="41"/>
      <c r="I223" s="41"/>
      <c r="J223" s="41"/>
      <c r="K223" s="41"/>
      <c r="L223" s="40"/>
      <c r="M223" s="40"/>
    </row>
    <row r="224" spans="1:15">
      <c r="A224" s="35">
        <v>115</v>
      </c>
      <c r="B224" s="85" t="s">
        <v>186</v>
      </c>
      <c r="C224" s="24">
        <f>260000+10000+15000</f>
        <v>285000</v>
      </c>
      <c r="D224" s="25">
        <f t="shared" ref="D224:D226" si="239">+AB224</f>
        <v>0</v>
      </c>
      <c r="E224" s="26">
        <f t="shared" ref="E224:E226" si="240">C224-D224</f>
        <v>285000</v>
      </c>
      <c r="F224" s="24">
        <f t="shared" ref="F224:F226" si="241">E224*10%</f>
        <v>28500</v>
      </c>
      <c r="G224" s="26">
        <f t="shared" ref="G224:G226" si="242">+E224-F224</f>
        <v>256500</v>
      </c>
      <c r="H224" s="25">
        <f t="shared" ref="H224:H226" si="243">AC224</f>
        <v>0</v>
      </c>
      <c r="I224" s="25">
        <f t="shared" ref="I224:J226" si="244">+AD224</f>
        <v>0</v>
      </c>
      <c r="J224" s="25">
        <f t="shared" si="244"/>
        <v>0</v>
      </c>
      <c r="K224" s="25">
        <f t="shared" ref="K224:K226" si="245">G224-(H224+I224+J224)</f>
        <v>256500</v>
      </c>
      <c r="L224" s="361"/>
      <c r="M224" s="361"/>
      <c r="N224" s="361"/>
      <c r="O224" s="361"/>
    </row>
    <row r="225" spans="1:15">
      <c r="A225" s="35">
        <v>116</v>
      </c>
      <c r="B225" s="90" t="s">
        <v>188</v>
      </c>
      <c r="C225" s="24">
        <f t="shared" ref="C225:C226" si="246">260000+10000+15000</f>
        <v>285000</v>
      </c>
      <c r="D225" s="25">
        <f t="shared" si="239"/>
        <v>0</v>
      </c>
      <c r="E225" s="26">
        <f t="shared" si="240"/>
        <v>285000</v>
      </c>
      <c r="F225" s="24">
        <f t="shared" si="241"/>
        <v>28500</v>
      </c>
      <c r="G225" s="26">
        <f t="shared" si="242"/>
        <v>256500</v>
      </c>
      <c r="H225" s="25">
        <f t="shared" si="243"/>
        <v>0</v>
      </c>
      <c r="I225" s="25">
        <f t="shared" si="244"/>
        <v>0</v>
      </c>
      <c r="J225" s="25">
        <f t="shared" si="244"/>
        <v>0</v>
      </c>
      <c r="K225" s="25">
        <f t="shared" si="245"/>
        <v>256500</v>
      </c>
      <c r="L225" s="361"/>
      <c r="M225" s="361"/>
      <c r="N225" s="361"/>
      <c r="O225" s="361"/>
    </row>
    <row r="226" spans="1:15">
      <c r="A226" s="35">
        <v>117</v>
      </c>
      <c r="B226" s="89" t="s">
        <v>189</v>
      </c>
      <c r="C226" s="24">
        <f t="shared" si="246"/>
        <v>285000</v>
      </c>
      <c r="D226" s="25">
        <f t="shared" si="239"/>
        <v>0</v>
      </c>
      <c r="E226" s="26">
        <f t="shared" si="240"/>
        <v>285000</v>
      </c>
      <c r="F226" s="24">
        <f t="shared" si="241"/>
        <v>28500</v>
      </c>
      <c r="G226" s="26">
        <f t="shared" si="242"/>
        <v>256500</v>
      </c>
      <c r="H226" s="25">
        <f t="shared" si="243"/>
        <v>0</v>
      </c>
      <c r="I226" s="25">
        <f t="shared" si="244"/>
        <v>0</v>
      </c>
      <c r="J226" s="25">
        <f t="shared" si="244"/>
        <v>0</v>
      </c>
      <c r="K226" s="25">
        <f t="shared" si="245"/>
        <v>256500</v>
      </c>
      <c r="L226" s="361"/>
      <c r="M226" s="361"/>
      <c r="N226" s="361"/>
      <c r="O226" s="361"/>
    </row>
    <row r="227" spans="1:15" ht="15.75" thickBot="1">
      <c r="A227" s="11"/>
      <c r="B227" s="106"/>
      <c r="C227" s="107"/>
      <c r="D227" s="108"/>
      <c r="E227" s="109"/>
      <c r="F227" s="109"/>
      <c r="G227" s="108"/>
      <c r="H227" s="108"/>
      <c r="I227" s="108"/>
      <c r="J227" s="108"/>
      <c r="K227" s="108"/>
      <c r="L227" s="109"/>
      <c r="M227" s="109"/>
    </row>
    <row r="228" spans="1:15" ht="15.75" thickBot="1">
      <c r="A228" s="11"/>
      <c r="B228" s="56" t="s">
        <v>34</v>
      </c>
      <c r="C228" s="57">
        <f>SUM(C196:C226)</f>
        <v>5045000</v>
      </c>
      <c r="D228" s="57">
        <f>SUM(D196:D226)</f>
        <v>0</v>
      </c>
      <c r="E228" s="57">
        <f>SUM(E196:E226)</f>
        <v>5045000</v>
      </c>
      <c r="F228" s="57">
        <f>SUM(F196:F226)</f>
        <v>504500</v>
      </c>
      <c r="G228" s="58">
        <f>SUM(G196:G226)</f>
        <v>4540500</v>
      </c>
      <c r="H228" s="57">
        <f t="shared" ref="H228:J228" si="247">SUM(H196:H226)</f>
        <v>0</v>
      </c>
      <c r="I228" s="57">
        <f t="shared" si="247"/>
        <v>0</v>
      </c>
      <c r="J228" s="57">
        <f t="shared" si="247"/>
        <v>0</v>
      </c>
      <c r="K228" s="58">
        <f>SUM(K196:K226)</f>
        <v>4540500</v>
      </c>
      <c r="L228" s="109"/>
      <c r="M228" s="109"/>
    </row>
    <row r="229" spans="1:15">
      <c r="A229" s="11"/>
      <c r="B229" s="106"/>
      <c r="C229" s="107"/>
      <c r="D229" s="107"/>
      <c r="E229" s="109"/>
      <c r="F229" s="109"/>
      <c r="G229" s="108"/>
      <c r="H229" s="108"/>
      <c r="I229" s="108"/>
      <c r="J229" s="108"/>
      <c r="K229" s="108"/>
      <c r="L229" s="109"/>
      <c r="M229" s="109"/>
    </row>
    <row r="230" spans="1:15">
      <c r="A230" s="11"/>
      <c r="B230" s="246" t="s">
        <v>190</v>
      </c>
      <c r="C230" s="216"/>
      <c r="D230" s="216"/>
      <c r="E230" s="109"/>
      <c r="F230" s="109"/>
      <c r="G230" s="108"/>
      <c r="H230" s="108"/>
      <c r="I230" s="108"/>
      <c r="J230" s="108"/>
      <c r="K230" s="108"/>
      <c r="L230" s="109"/>
      <c r="M230" s="109"/>
    </row>
    <row r="231" spans="1:15" ht="15.75" thickBot="1">
      <c r="A231" s="11"/>
      <c r="B231" s="106"/>
      <c r="C231" s="107"/>
      <c r="D231" s="107"/>
      <c r="E231" s="109"/>
      <c r="F231" s="109"/>
      <c r="G231" s="108"/>
      <c r="H231" s="108"/>
      <c r="I231" s="108"/>
      <c r="J231" s="108"/>
      <c r="K231" s="108"/>
      <c r="L231" s="109"/>
      <c r="M231" s="109"/>
    </row>
    <row r="232" spans="1:15" ht="15.75" thickBot="1">
      <c r="A232" s="80"/>
      <c r="B232" s="19" t="s">
        <v>191</v>
      </c>
      <c r="C232" s="39"/>
      <c r="D232" s="39"/>
      <c r="E232" s="40"/>
      <c r="F232" s="40"/>
      <c r="G232" s="41"/>
      <c r="H232" s="41"/>
      <c r="I232" s="41"/>
      <c r="J232" s="41"/>
      <c r="K232" s="41"/>
      <c r="L232" s="40"/>
      <c r="M232" s="40"/>
    </row>
    <row r="233" spans="1:15">
      <c r="A233" s="79">
        <v>118</v>
      </c>
      <c r="B233" s="91" t="s">
        <v>192</v>
      </c>
      <c r="C233" s="24">
        <v>210000</v>
      </c>
      <c r="D233" s="25">
        <f t="shared" ref="D233:D236" si="248">+AB233</f>
        <v>0</v>
      </c>
      <c r="E233" s="26">
        <f t="shared" ref="E233:E236" si="249">C233-D233</f>
        <v>210000</v>
      </c>
      <c r="F233" s="24">
        <f t="shared" ref="F233:F236" si="250">E233*10%</f>
        <v>21000</v>
      </c>
      <c r="G233" s="26">
        <f t="shared" ref="G233:G236" si="251">+E233-F233</f>
        <v>189000</v>
      </c>
      <c r="H233" s="25">
        <f t="shared" ref="H233:H236" si="252">AC233</f>
        <v>0</v>
      </c>
      <c r="I233" s="25">
        <f t="shared" ref="I233:J236" si="253">+AD233</f>
        <v>0</v>
      </c>
      <c r="J233" s="25">
        <f t="shared" si="253"/>
        <v>0</v>
      </c>
      <c r="K233" s="25">
        <f t="shared" ref="K233:K236" si="254">G233-(H233+I233+J233)</f>
        <v>189000</v>
      </c>
      <c r="L233" s="361"/>
      <c r="M233" s="361"/>
      <c r="N233" s="361"/>
      <c r="O233" s="361"/>
    </row>
    <row r="234" spans="1:15">
      <c r="A234" s="79">
        <v>119</v>
      </c>
      <c r="B234" s="89" t="s">
        <v>193</v>
      </c>
      <c r="C234" s="24">
        <v>210000</v>
      </c>
      <c r="D234" s="25">
        <f t="shared" si="248"/>
        <v>0</v>
      </c>
      <c r="E234" s="26">
        <f t="shared" si="249"/>
        <v>210000</v>
      </c>
      <c r="F234" s="24">
        <f t="shared" si="250"/>
        <v>21000</v>
      </c>
      <c r="G234" s="26">
        <f t="shared" si="251"/>
        <v>189000</v>
      </c>
      <c r="H234" s="25">
        <f t="shared" si="252"/>
        <v>0</v>
      </c>
      <c r="I234" s="25">
        <f t="shared" si="253"/>
        <v>0</v>
      </c>
      <c r="J234" s="25">
        <f t="shared" si="253"/>
        <v>0</v>
      </c>
      <c r="K234" s="25">
        <f t="shared" si="254"/>
        <v>189000</v>
      </c>
      <c r="L234" s="361"/>
      <c r="M234" s="361"/>
      <c r="N234" s="361"/>
      <c r="O234" s="361"/>
    </row>
    <row r="235" spans="1:15">
      <c r="A235" s="79">
        <v>120</v>
      </c>
      <c r="B235" s="89" t="s">
        <v>194</v>
      </c>
      <c r="C235" s="24">
        <v>200000</v>
      </c>
      <c r="D235" s="24">
        <f t="shared" si="248"/>
        <v>0</v>
      </c>
      <c r="E235" s="26">
        <f t="shared" si="249"/>
        <v>200000</v>
      </c>
      <c r="F235" s="24">
        <f t="shared" si="250"/>
        <v>20000</v>
      </c>
      <c r="G235" s="26">
        <f t="shared" si="251"/>
        <v>180000</v>
      </c>
      <c r="H235" s="25">
        <f t="shared" si="252"/>
        <v>0</v>
      </c>
      <c r="I235" s="25">
        <f t="shared" si="253"/>
        <v>0</v>
      </c>
      <c r="J235" s="25">
        <f t="shared" si="253"/>
        <v>0</v>
      </c>
      <c r="K235" s="25">
        <f t="shared" si="254"/>
        <v>180000</v>
      </c>
      <c r="L235" s="369"/>
      <c r="M235" s="369"/>
      <c r="N235" s="369"/>
      <c r="O235" s="369"/>
    </row>
    <row r="236" spans="1:15">
      <c r="A236" s="79">
        <v>121</v>
      </c>
      <c r="B236" s="89" t="s">
        <v>196</v>
      </c>
      <c r="C236" s="24">
        <v>210000</v>
      </c>
      <c r="D236" s="25">
        <f t="shared" si="248"/>
        <v>0</v>
      </c>
      <c r="E236" s="26">
        <f t="shared" si="249"/>
        <v>210000</v>
      </c>
      <c r="F236" s="24">
        <f t="shared" si="250"/>
        <v>21000</v>
      </c>
      <c r="G236" s="26">
        <f t="shared" si="251"/>
        <v>189000</v>
      </c>
      <c r="H236" s="25">
        <f t="shared" si="252"/>
        <v>0</v>
      </c>
      <c r="I236" s="25">
        <f t="shared" si="253"/>
        <v>0</v>
      </c>
      <c r="J236" s="25">
        <f t="shared" si="253"/>
        <v>0</v>
      </c>
      <c r="K236" s="25">
        <f t="shared" si="254"/>
        <v>189000</v>
      </c>
      <c r="L236" s="361"/>
      <c r="M236" s="361"/>
      <c r="N236" s="361"/>
      <c r="O236" s="361"/>
    </row>
    <row r="237" spans="1:15" ht="15.75" thickBot="1">
      <c r="A237" s="11"/>
      <c r="B237" s="106"/>
      <c r="C237" s="107"/>
      <c r="D237" s="108"/>
      <c r="E237" s="109"/>
      <c r="F237" s="109"/>
      <c r="G237" s="108"/>
      <c r="H237" s="108"/>
      <c r="I237" s="108"/>
      <c r="J237" s="108"/>
      <c r="K237" s="108"/>
      <c r="L237" s="109"/>
      <c r="M237" s="109"/>
    </row>
    <row r="238" spans="1:15" ht="15.75" thickBot="1">
      <c r="B238" s="19" t="s">
        <v>197</v>
      </c>
      <c r="C238" s="82"/>
      <c r="D238" s="41"/>
      <c r="E238" s="40"/>
      <c r="F238" s="40"/>
      <c r="G238" s="41"/>
      <c r="H238" s="41"/>
      <c r="I238" s="41"/>
      <c r="J238" s="41"/>
      <c r="K238" s="41"/>
      <c r="L238" s="40"/>
      <c r="M238" s="40"/>
    </row>
    <row r="239" spans="1:15">
      <c r="A239" s="35">
        <v>122</v>
      </c>
      <c r="B239" s="91" t="s">
        <v>198</v>
      </c>
      <c r="C239" s="24">
        <v>230000</v>
      </c>
      <c r="D239" s="25">
        <f t="shared" ref="D239:D242" si="255">+AB239</f>
        <v>0</v>
      </c>
      <c r="E239" s="26">
        <f t="shared" ref="E239:E242" si="256">C239-D239</f>
        <v>230000</v>
      </c>
      <c r="F239" s="24">
        <f t="shared" ref="F239:F242" si="257">E239*10%</f>
        <v>23000</v>
      </c>
      <c r="G239" s="26">
        <f t="shared" ref="G239:G242" si="258">+E239-F239</f>
        <v>207000</v>
      </c>
      <c r="H239" s="25">
        <f t="shared" ref="H239:H242" si="259">AC239</f>
        <v>0</v>
      </c>
      <c r="I239" s="25">
        <f t="shared" ref="I239:J242" si="260">+AD239</f>
        <v>0</v>
      </c>
      <c r="J239" s="25">
        <f t="shared" si="260"/>
        <v>0</v>
      </c>
      <c r="K239" s="25">
        <f t="shared" ref="K239:K242" si="261">G239-(H239+I239+J239)</f>
        <v>207000</v>
      </c>
      <c r="L239" s="361"/>
      <c r="M239" s="361"/>
      <c r="N239" s="361"/>
      <c r="O239" s="361"/>
    </row>
    <row r="240" spans="1:15">
      <c r="A240" s="35">
        <v>123</v>
      </c>
      <c r="B240" s="89" t="s">
        <v>199</v>
      </c>
      <c r="C240" s="24">
        <f>230000+15000</f>
        <v>245000</v>
      </c>
      <c r="D240" s="25">
        <f t="shared" si="255"/>
        <v>0</v>
      </c>
      <c r="E240" s="26">
        <f t="shared" si="256"/>
        <v>245000</v>
      </c>
      <c r="F240" s="24">
        <f t="shared" si="257"/>
        <v>24500</v>
      </c>
      <c r="G240" s="26">
        <f t="shared" si="258"/>
        <v>220500</v>
      </c>
      <c r="H240" s="25">
        <f t="shared" si="259"/>
        <v>0</v>
      </c>
      <c r="I240" s="25">
        <f t="shared" si="260"/>
        <v>0</v>
      </c>
      <c r="J240" s="25">
        <f t="shared" si="260"/>
        <v>0</v>
      </c>
      <c r="K240" s="25">
        <f t="shared" si="261"/>
        <v>220500</v>
      </c>
      <c r="L240" s="361"/>
      <c r="M240" s="361"/>
      <c r="N240" s="361"/>
      <c r="O240" s="361"/>
    </row>
    <row r="241" spans="1:15">
      <c r="A241" s="120">
        <v>124</v>
      </c>
      <c r="B241" s="121" t="s">
        <v>200</v>
      </c>
      <c r="C241" s="122">
        <f>230000+15000</f>
        <v>245000</v>
      </c>
      <c r="D241" s="25">
        <f t="shared" si="255"/>
        <v>0</v>
      </c>
      <c r="E241" s="26">
        <f t="shared" si="256"/>
        <v>245000</v>
      </c>
      <c r="F241" s="24">
        <f t="shared" si="257"/>
        <v>24500</v>
      </c>
      <c r="G241" s="26">
        <f t="shared" si="258"/>
        <v>220500</v>
      </c>
      <c r="H241" s="25">
        <f t="shared" si="259"/>
        <v>0</v>
      </c>
      <c r="I241" s="25">
        <f t="shared" si="260"/>
        <v>0</v>
      </c>
      <c r="J241" s="25">
        <f t="shared" si="260"/>
        <v>0</v>
      </c>
      <c r="K241" s="25">
        <f t="shared" si="261"/>
        <v>220500</v>
      </c>
      <c r="L241" s="361"/>
      <c r="M241" s="361"/>
      <c r="N241" s="361"/>
      <c r="O241" s="361"/>
    </row>
    <row r="242" spans="1:15">
      <c r="A242" s="35">
        <v>125</v>
      </c>
      <c r="B242" s="89" t="s">
        <v>201</v>
      </c>
      <c r="C242" s="24">
        <v>230000</v>
      </c>
      <c r="D242" s="25">
        <f t="shared" si="255"/>
        <v>0</v>
      </c>
      <c r="E242" s="26">
        <f t="shared" si="256"/>
        <v>230000</v>
      </c>
      <c r="F242" s="24">
        <f t="shared" si="257"/>
        <v>23000</v>
      </c>
      <c r="G242" s="26">
        <f t="shared" si="258"/>
        <v>207000</v>
      </c>
      <c r="H242" s="25">
        <f t="shared" si="259"/>
        <v>0</v>
      </c>
      <c r="I242" s="25">
        <f t="shared" si="260"/>
        <v>0</v>
      </c>
      <c r="J242" s="25">
        <f t="shared" si="260"/>
        <v>0</v>
      </c>
      <c r="K242" s="25">
        <f t="shared" si="261"/>
        <v>207000</v>
      </c>
      <c r="L242" s="361"/>
      <c r="M242" s="361"/>
      <c r="N242" s="361"/>
      <c r="O242" s="361"/>
    </row>
    <row r="243" spans="1:15" ht="15.75" thickBot="1">
      <c r="A243" s="11"/>
      <c r="B243" s="83"/>
      <c r="C243" s="59"/>
      <c r="D243" s="41"/>
      <c r="E243" s="40"/>
      <c r="F243" s="40"/>
      <c r="G243" s="41"/>
      <c r="H243" s="41"/>
      <c r="I243" s="41"/>
      <c r="J243" s="41"/>
      <c r="K243" s="41"/>
      <c r="L243" s="40"/>
      <c r="M243" s="40"/>
    </row>
    <row r="244" spans="1:15" ht="15.75" thickBot="1">
      <c r="A244" s="11"/>
      <c r="B244" s="19" t="s">
        <v>202</v>
      </c>
      <c r="C244" s="82"/>
      <c r="D244" s="32"/>
      <c r="E244" s="34"/>
      <c r="F244" s="34"/>
      <c r="G244" s="32"/>
      <c r="H244" s="32"/>
      <c r="I244" s="32"/>
      <c r="J244" s="32"/>
      <c r="K244" s="32"/>
      <c r="L244" s="34"/>
      <c r="M244" s="34"/>
    </row>
    <row r="245" spans="1:15">
      <c r="A245" s="50">
        <v>126</v>
      </c>
      <c r="B245" s="91" t="s">
        <v>203</v>
      </c>
      <c r="C245" s="24">
        <v>230000</v>
      </c>
      <c r="D245" s="25">
        <f t="shared" ref="D245:D248" si="262">+AB245</f>
        <v>0</v>
      </c>
      <c r="E245" s="26">
        <f t="shared" ref="E245:E248" si="263">C245-D245</f>
        <v>230000</v>
      </c>
      <c r="F245" s="24">
        <f t="shared" ref="F245:F248" si="264">E245*10%</f>
        <v>23000</v>
      </c>
      <c r="G245" s="26">
        <f t="shared" ref="G245:G248" si="265">+E245-F245</f>
        <v>207000</v>
      </c>
      <c r="H245" s="25">
        <f t="shared" ref="H245:H248" si="266">AC245</f>
        <v>0</v>
      </c>
      <c r="I245" s="25">
        <f t="shared" ref="I245:J248" si="267">+AD245</f>
        <v>0</v>
      </c>
      <c r="J245" s="25">
        <f t="shared" si="267"/>
        <v>0</v>
      </c>
      <c r="K245" s="25">
        <f t="shared" ref="K245:K248" si="268">G245-(H245+I245+J245)</f>
        <v>207000</v>
      </c>
      <c r="L245" s="361"/>
      <c r="M245" s="361"/>
      <c r="N245" s="361"/>
      <c r="O245" s="361"/>
    </row>
    <row r="246" spans="1:15">
      <c r="A246" s="50">
        <v>127</v>
      </c>
      <c r="B246" s="89" t="s">
        <v>204</v>
      </c>
      <c r="C246" s="63">
        <v>230000</v>
      </c>
      <c r="D246" s="25">
        <f t="shared" si="262"/>
        <v>0</v>
      </c>
      <c r="E246" s="26">
        <f t="shared" si="263"/>
        <v>230000</v>
      </c>
      <c r="F246" s="24">
        <f t="shared" si="264"/>
        <v>23000</v>
      </c>
      <c r="G246" s="26">
        <f t="shared" si="265"/>
        <v>207000</v>
      </c>
      <c r="H246" s="25">
        <f t="shared" si="266"/>
        <v>0</v>
      </c>
      <c r="I246" s="25">
        <f t="shared" si="267"/>
        <v>0</v>
      </c>
      <c r="J246" s="25">
        <f t="shared" si="267"/>
        <v>0</v>
      </c>
      <c r="K246" s="25">
        <f t="shared" si="268"/>
        <v>207000</v>
      </c>
      <c r="L246" s="361"/>
      <c r="M246" s="361"/>
      <c r="N246" s="361"/>
      <c r="O246" s="361"/>
    </row>
    <row r="247" spans="1:15">
      <c r="A247" s="50">
        <v>128</v>
      </c>
      <c r="B247" s="89" t="s">
        <v>205</v>
      </c>
      <c r="C247" s="24">
        <v>230000</v>
      </c>
      <c r="D247" s="25">
        <f t="shared" si="262"/>
        <v>0</v>
      </c>
      <c r="E247" s="26">
        <f t="shared" si="263"/>
        <v>230000</v>
      </c>
      <c r="F247" s="24">
        <f t="shared" si="264"/>
        <v>23000</v>
      </c>
      <c r="G247" s="26">
        <f t="shared" si="265"/>
        <v>207000</v>
      </c>
      <c r="H247" s="25">
        <f t="shared" si="266"/>
        <v>0</v>
      </c>
      <c r="I247" s="25">
        <f t="shared" si="267"/>
        <v>0</v>
      </c>
      <c r="J247" s="25">
        <f t="shared" si="267"/>
        <v>0</v>
      </c>
      <c r="K247" s="25">
        <f t="shared" si="268"/>
        <v>207000</v>
      </c>
      <c r="L247" s="361"/>
      <c r="M247" s="361"/>
      <c r="N247" s="361"/>
      <c r="O247" s="361"/>
    </row>
    <row r="248" spans="1:15" ht="15" customHeight="1">
      <c r="A248" s="50">
        <v>129</v>
      </c>
      <c r="B248" s="89" t="s">
        <v>206</v>
      </c>
      <c r="C248" s="24">
        <v>230000</v>
      </c>
      <c r="D248" s="25">
        <f t="shared" si="262"/>
        <v>0</v>
      </c>
      <c r="E248" s="26">
        <f t="shared" si="263"/>
        <v>230000</v>
      </c>
      <c r="F248" s="24">
        <f t="shared" si="264"/>
        <v>23000</v>
      </c>
      <c r="G248" s="26">
        <f t="shared" si="265"/>
        <v>207000</v>
      </c>
      <c r="H248" s="25">
        <f t="shared" si="266"/>
        <v>0</v>
      </c>
      <c r="I248" s="25">
        <f t="shared" si="267"/>
        <v>0</v>
      </c>
      <c r="J248" s="25">
        <f t="shared" si="267"/>
        <v>0</v>
      </c>
      <c r="K248" s="25">
        <f t="shared" si="268"/>
        <v>207000</v>
      </c>
      <c r="L248" s="361" t="s">
        <v>21</v>
      </c>
      <c r="M248" s="361"/>
      <c r="N248" s="361"/>
      <c r="O248" s="361"/>
    </row>
    <row r="249" spans="1:15" ht="15.75" thickBot="1">
      <c r="A249" s="11"/>
      <c r="B249" s="106"/>
      <c r="C249" s="107"/>
      <c r="D249" s="108"/>
      <c r="E249" s="109"/>
      <c r="F249" s="109"/>
      <c r="G249" s="108"/>
      <c r="H249" s="108"/>
      <c r="I249" s="108"/>
      <c r="J249" s="108"/>
      <c r="K249" s="108"/>
      <c r="L249" s="109"/>
      <c r="M249" s="109"/>
    </row>
    <row r="250" spans="1:15" ht="15.75" thickBot="1">
      <c r="B250" s="19" t="s">
        <v>207</v>
      </c>
      <c r="C250" s="82"/>
      <c r="D250" s="32"/>
      <c r="E250" s="34"/>
      <c r="F250" s="34"/>
      <c r="G250" s="32"/>
      <c r="H250" s="32"/>
      <c r="I250" s="32"/>
      <c r="J250" s="32"/>
      <c r="K250" s="32"/>
      <c r="L250" s="34"/>
      <c r="M250" s="34"/>
    </row>
    <row r="251" spans="1:15">
      <c r="A251" s="35">
        <v>130</v>
      </c>
      <c r="B251" s="91" t="s">
        <v>208</v>
      </c>
      <c r="C251" s="24">
        <v>220000</v>
      </c>
      <c r="D251" s="25">
        <f t="shared" ref="D251:D254" si="269">+AB251</f>
        <v>0</v>
      </c>
      <c r="E251" s="26">
        <f t="shared" ref="E251:E254" si="270">C251-D251</f>
        <v>220000</v>
      </c>
      <c r="F251" s="24">
        <f t="shared" ref="F251:F254" si="271">E251*10%</f>
        <v>22000</v>
      </c>
      <c r="G251" s="26">
        <f t="shared" ref="G251:G254" si="272">+E251-F251</f>
        <v>198000</v>
      </c>
      <c r="H251" s="25">
        <f t="shared" ref="H251:H254" si="273">AC251</f>
        <v>0</v>
      </c>
      <c r="I251" s="25">
        <f t="shared" ref="I251:J254" si="274">+AD251</f>
        <v>0</v>
      </c>
      <c r="J251" s="25">
        <f t="shared" si="274"/>
        <v>0</v>
      </c>
      <c r="K251" s="25">
        <f t="shared" ref="K251:K254" si="275">G251-(H251+I251+J251)</f>
        <v>198000</v>
      </c>
      <c r="L251" s="361"/>
      <c r="M251" s="361"/>
      <c r="N251" s="361"/>
      <c r="O251" s="361"/>
    </row>
    <row r="252" spans="1:15">
      <c r="A252" s="35">
        <v>131</v>
      </c>
      <c r="B252" s="89" t="s">
        <v>209</v>
      </c>
      <c r="C252" s="24">
        <v>220000</v>
      </c>
      <c r="D252" s="25">
        <f t="shared" si="269"/>
        <v>0</v>
      </c>
      <c r="E252" s="26">
        <f t="shared" si="270"/>
        <v>220000</v>
      </c>
      <c r="F252" s="24">
        <f t="shared" si="271"/>
        <v>22000</v>
      </c>
      <c r="G252" s="26">
        <f t="shared" si="272"/>
        <v>198000</v>
      </c>
      <c r="H252" s="25">
        <f t="shared" si="273"/>
        <v>0</v>
      </c>
      <c r="I252" s="25">
        <f t="shared" si="274"/>
        <v>0</v>
      </c>
      <c r="J252" s="25">
        <f t="shared" si="274"/>
        <v>0</v>
      </c>
      <c r="K252" s="25">
        <f t="shared" si="275"/>
        <v>198000</v>
      </c>
      <c r="L252" s="361"/>
      <c r="M252" s="361"/>
      <c r="N252" s="361"/>
      <c r="O252" s="361"/>
    </row>
    <row r="253" spans="1:15">
      <c r="A253" s="35">
        <v>132</v>
      </c>
      <c r="B253" s="89" t="s">
        <v>210</v>
      </c>
      <c r="C253" s="24">
        <v>220000</v>
      </c>
      <c r="D253" s="25">
        <f t="shared" si="269"/>
        <v>0</v>
      </c>
      <c r="E253" s="26">
        <f t="shared" si="270"/>
        <v>220000</v>
      </c>
      <c r="F253" s="24">
        <f t="shared" si="271"/>
        <v>22000</v>
      </c>
      <c r="G253" s="26">
        <f t="shared" si="272"/>
        <v>198000</v>
      </c>
      <c r="H253" s="25">
        <f t="shared" si="273"/>
        <v>0</v>
      </c>
      <c r="I253" s="25">
        <f t="shared" si="274"/>
        <v>0</v>
      </c>
      <c r="J253" s="25">
        <f t="shared" si="274"/>
        <v>0</v>
      </c>
      <c r="K253" s="25">
        <f t="shared" si="275"/>
        <v>198000</v>
      </c>
      <c r="L253" s="361"/>
      <c r="M253" s="361"/>
      <c r="N253" s="361"/>
      <c r="O253" s="361"/>
    </row>
    <row r="254" spans="1:15">
      <c r="A254" s="35">
        <v>133</v>
      </c>
      <c r="B254" s="89" t="s">
        <v>211</v>
      </c>
      <c r="C254" s="24">
        <v>220000</v>
      </c>
      <c r="D254" s="25">
        <f t="shared" si="269"/>
        <v>0</v>
      </c>
      <c r="E254" s="26">
        <f t="shared" si="270"/>
        <v>220000</v>
      </c>
      <c r="F254" s="24">
        <f t="shared" si="271"/>
        <v>22000</v>
      </c>
      <c r="G254" s="26">
        <f t="shared" si="272"/>
        <v>198000</v>
      </c>
      <c r="H254" s="25">
        <f t="shared" si="273"/>
        <v>0</v>
      </c>
      <c r="I254" s="25">
        <f t="shared" si="274"/>
        <v>0</v>
      </c>
      <c r="J254" s="25">
        <f t="shared" si="274"/>
        <v>0</v>
      </c>
      <c r="K254" s="25">
        <f t="shared" si="275"/>
        <v>198000</v>
      </c>
      <c r="L254" s="361"/>
      <c r="M254" s="361"/>
      <c r="N254" s="361"/>
      <c r="O254" s="361"/>
    </row>
    <row r="255" spans="1:15" ht="15.75" thickBot="1">
      <c r="A255" s="11"/>
      <c r="B255" s="83"/>
      <c r="C255" s="59"/>
      <c r="D255" s="70"/>
      <c r="E255" s="69"/>
      <c r="F255" s="69"/>
      <c r="G255" s="70"/>
      <c r="H255" s="70"/>
      <c r="I255" s="70"/>
      <c r="J255" s="70"/>
      <c r="K255" s="70"/>
      <c r="L255" s="40"/>
      <c r="M255" s="40"/>
      <c r="N255" s="40"/>
      <c r="O255" s="40"/>
    </row>
    <row r="256" spans="1:15" ht="15.75" thickBot="1">
      <c r="A256" s="11"/>
      <c r="B256" s="56" t="s">
        <v>34</v>
      </c>
      <c r="C256" s="57">
        <f>SUM(C233:C254)</f>
        <v>3580000</v>
      </c>
      <c r="D256" s="57">
        <f>SUM(D233:D254)</f>
        <v>0</v>
      </c>
      <c r="E256" s="57">
        <f>SUM(E233:E254)</f>
        <v>3580000</v>
      </c>
      <c r="F256" s="57">
        <f>SUM(F233:F254)</f>
        <v>358000</v>
      </c>
      <c r="G256" s="58">
        <f>SUM(G233:G254)</f>
        <v>3222000</v>
      </c>
      <c r="H256" s="57">
        <f t="shared" ref="H256:J256" si="276">SUM(H233:H254)</f>
        <v>0</v>
      </c>
      <c r="I256" s="57">
        <f t="shared" si="276"/>
        <v>0</v>
      </c>
      <c r="J256" s="57">
        <f t="shared" si="276"/>
        <v>0</v>
      </c>
      <c r="K256" s="58">
        <f>SUM(K233:K254)</f>
        <v>3222000</v>
      </c>
      <c r="L256" s="40"/>
      <c r="M256" s="40"/>
      <c r="N256" s="40"/>
      <c r="O256" s="40"/>
    </row>
    <row r="257" spans="1:15" ht="15.75" thickBot="1">
      <c r="A257" s="11"/>
      <c r="B257" s="83"/>
      <c r="C257" s="59"/>
      <c r="D257" s="41"/>
      <c r="E257" s="40"/>
      <c r="F257" s="40"/>
      <c r="G257" s="41"/>
      <c r="H257" s="41"/>
      <c r="I257" s="41"/>
      <c r="J257" s="41"/>
      <c r="K257" s="41"/>
      <c r="L257" s="40"/>
      <c r="M257" s="40"/>
      <c r="N257" s="51"/>
      <c r="O257" s="51"/>
    </row>
    <row r="258" spans="1:15" ht="15.75" thickBot="1">
      <c r="A258" s="11"/>
      <c r="B258" s="19" t="s">
        <v>212</v>
      </c>
      <c r="C258" s="59"/>
      <c r="D258" s="41"/>
      <c r="E258" s="40"/>
      <c r="F258" s="40"/>
      <c r="G258" s="41"/>
      <c r="H258" s="41"/>
      <c r="I258" s="41"/>
      <c r="J258" s="41"/>
      <c r="K258" s="41"/>
      <c r="L258" s="40"/>
      <c r="M258" s="40"/>
    </row>
    <row r="259" spans="1:15">
      <c r="A259" s="35">
        <v>134</v>
      </c>
      <c r="B259" s="91" t="s">
        <v>215</v>
      </c>
      <c r="C259" s="24">
        <v>220000</v>
      </c>
      <c r="D259" s="25">
        <f t="shared" ref="D259" si="277">+AB259</f>
        <v>0</v>
      </c>
      <c r="E259" s="26">
        <f t="shared" ref="E259" si="278">C259-D259</f>
        <v>220000</v>
      </c>
      <c r="F259" s="24">
        <f>E259*10%</f>
        <v>22000</v>
      </c>
      <c r="G259" s="26">
        <f t="shared" ref="G259" si="279">+E259-F259</f>
        <v>198000</v>
      </c>
      <c r="H259" s="25">
        <f t="shared" ref="H259" si="280">AC259</f>
        <v>0</v>
      </c>
      <c r="I259" s="25">
        <f t="shared" ref="I259:J259" si="281">+AD259</f>
        <v>0</v>
      </c>
      <c r="J259" s="25">
        <f t="shared" si="281"/>
        <v>0</v>
      </c>
      <c r="K259" s="25">
        <f t="shared" ref="K259" si="282">G259-(H259+I259+J259)</f>
        <v>198000</v>
      </c>
      <c r="L259" s="361"/>
      <c r="M259" s="361"/>
      <c r="N259" s="361"/>
      <c r="O259" s="361"/>
    </row>
    <row r="260" spans="1:15" ht="15.75" thickBot="1">
      <c r="A260" s="11"/>
      <c r="B260" s="83"/>
      <c r="C260" s="40"/>
      <c r="D260" s="41"/>
      <c r="E260" s="40"/>
      <c r="F260" s="40"/>
      <c r="G260" s="41"/>
      <c r="H260" s="41"/>
      <c r="I260" s="41"/>
      <c r="J260" s="41"/>
      <c r="K260" s="41"/>
      <c r="L260" s="40"/>
      <c r="M260" s="40"/>
      <c r="N260" s="51"/>
      <c r="O260" s="51"/>
    </row>
    <row r="261" spans="1:15" ht="15.75" thickBot="1">
      <c r="A261" s="11"/>
      <c r="B261" s="19" t="s">
        <v>217</v>
      </c>
      <c r="C261" s="40"/>
      <c r="D261" s="41"/>
      <c r="E261" s="40"/>
      <c r="F261" s="40"/>
      <c r="G261" s="41"/>
      <c r="H261" s="41"/>
      <c r="I261" s="41"/>
      <c r="J261" s="41"/>
      <c r="K261" s="41"/>
      <c r="L261" s="40"/>
      <c r="M261" s="40"/>
    </row>
    <row r="262" spans="1:15" ht="15" customHeight="1">
      <c r="A262" s="35">
        <v>135</v>
      </c>
      <c r="B262" s="91" t="s">
        <v>218</v>
      </c>
      <c r="C262" s="24">
        <v>220000</v>
      </c>
      <c r="D262" s="25">
        <f t="shared" ref="D262" si="283">+AB262</f>
        <v>0</v>
      </c>
      <c r="E262" s="26">
        <f t="shared" ref="E262" si="284">C262-D262</f>
        <v>220000</v>
      </c>
      <c r="F262" s="24">
        <f>E262*10%</f>
        <v>22000</v>
      </c>
      <c r="G262" s="26">
        <f t="shared" ref="G262" si="285">+E262-F262</f>
        <v>198000</v>
      </c>
      <c r="H262" s="25">
        <f t="shared" ref="H262" si="286">AC262</f>
        <v>0</v>
      </c>
      <c r="I262" s="25">
        <f t="shared" ref="I262:J262" si="287">+AD262</f>
        <v>0</v>
      </c>
      <c r="J262" s="25">
        <f t="shared" si="287"/>
        <v>0</v>
      </c>
      <c r="K262" s="25">
        <f t="shared" ref="K262" si="288">G262-(H262+I262+J262)</f>
        <v>198000</v>
      </c>
      <c r="L262" s="361" t="s">
        <v>21</v>
      </c>
      <c r="M262" s="361"/>
      <c r="N262" s="361"/>
      <c r="O262" s="361"/>
    </row>
    <row r="263" spans="1:15" ht="15.75" thickBot="1">
      <c r="A263" s="11"/>
      <c r="B263" s="123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</row>
    <row r="264" spans="1:15" ht="15.75" thickBot="1">
      <c r="A264" s="92"/>
      <c r="B264" s="19" t="s">
        <v>219</v>
      </c>
      <c r="C264" s="40"/>
      <c r="D264" s="41"/>
      <c r="E264" s="40"/>
      <c r="F264" s="40"/>
      <c r="G264" s="41"/>
      <c r="H264" s="41"/>
      <c r="I264" s="41"/>
      <c r="J264" s="41"/>
      <c r="K264" s="41"/>
      <c r="L264" s="40"/>
      <c r="M264" s="40"/>
    </row>
    <row r="265" spans="1:15">
      <c r="A265" s="50">
        <v>136</v>
      </c>
      <c r="B265" s="91" t="s">
        <v>220</v>
      </c>
      <c r="C265" s="24">
        <v>220000</v>
      </c>
      <c r="D265" s="25">
        <f t="shared" ref="D265:D266" si="289">+AB265</f>
        <v>0</v>
      </c>
      <c r="E265" s="26">
        <f t="shared" ref="E265:E266" si="290">C265-D265</f>
        <v>220000</v>
      </c>
      <c r="F265" s="24">
        <f>E265*10%</f>
        <v>22000</v>
      </c>
      <c r="G265" s="26">
        <f t="shared" ref="G265:G266" si="291">+E265-F265</f>
        <v>198000</v>
      </c>
      <c r="H265" s="25">
        <f t="shared" ref="H265:H266" si="292">AC265</f>
        <v>0</v>
      </c>
      <c r="I265" s="25">
        <f t="shared" ref="I265:J266" si="293">+AD265</f>
        <v>0</v>
      </c>
      <c r="J265" s="25">
        <f t="shared" si="293"/>
        <v>0</v>
      </c>
      <c r="K265" s="25">
        <f t="shared" ref="K265:K266" si="294">G265-(H265+I265+J265)</f>
        <v>198000</v>
      </c>
      <c r="L265" s="361"/>
      <c r="M265" s="361"/>
      <c r="N265" s="361"/>
      <c r="O265" s="361"/>
    </row>
    <row r="266" spans="1:15" ht="15" customHeight="1">
      <c r="A266" s="50">
        <v>137</v>
      </c>
      <c r="B266" s="91" t="s">
        <v>221</v>
      </c>
      <c r="C266" s="24">
        <v>220000</v>
      </c>
      <c r="D266" s="25">
        <f t="shared" si="289"/>
        <v>0</v>
      </c>
      <c r="E266" s="26">
        <f t="shared" si="290"/>
        <v>220000</v>
      </c>
      <c r="F266" s="24">
        <f>E266*10%</f>
        <v>22000</v>
      </c>
      <c r="G266" s="26">
        <f t="shared" si="291"/>
        <v>198000</v>
      </c>
      <c r="H266" s="25">
        <f t="shared" si="292"/>
        <v>0</v>
      </c>
      <c r="I266" s="25">
        <f t="shared" si="293"/>
        <v>0</v>
      </c>
      <c r="J266" s="25">
        <f t="shared" si="293"/>
        <v>0</v>
      </c>
      <c r="K266" s="25">
        <f t="shared" si="294"/>
        <v>198000</v>
      </c>
      <c r="L266" s="361" t="s">
        <v>21</v>
      </c>
      <c r="M266" s="361"/>
      <c r="N266" s="361"/>
      <c r="O266" s="361"/>
    </row>
    <row r="267" spans="1:15" ht="15.75" thickBot="1">
      <c r="A267" s="11"/>
      <c r="B267" s="83"/>
      <c r="C267" s="40"/>
      <c r="D267" s="41"/>
      <c r="E267" s="40"/>
      <c r="F267" s="40"/>
      <c r="G267" s="41"/>
      <c r="H267" s="41"/>
      <c r="I267" s="41"/>
      <c r="J267" s="41"/>
      <c r="K267" s="41"/>
      <c r="L267" s="40"/>
      <c r="M267" s="40"/>
    </row>
    <row r="268" spans="1:15" ht="15.75" thickBot="1">
      <c r="A268" s="21"/>
      <c r="B268" s="19" t="s">
        <v>222</v>
      </c>
      <c r="C268" s="40"/>
      <c r="D268" s="41"/>
      <c r="E268" s="40"/>
      <c r="F268" s="40"/>
      <c r="G268" s="41"/>
      <c r="H268" s="41"/>
      <c r="I268" s="41"/>
      <c r="J268" s="41"/>
      <c r="K268" s="41"/>
      <c r="L268" s="40"/>
      <c r="M268" s="40"/>
    </row>
    <row r="269" spans="1:15">
      <c r="A269" s="35">
        <v>138</v>
      </c>
      <c r="B269" s="91" t="s">
        <v>223</v>
      </c>
      <c r="C269" s="124">
        <v>220000</v>
      </c>
      <c r="D269" s="25">
        <f t="shared" ref="D269:D271" si="295">+AB269</f>
        <v>0</v>
      </c>
      <c r="E269" s="26">
        <f t="shared" ref="E269:E271" si="296">C269-D269</f>
        <v>220000</v>
      </c>
      <c r="F269" s="24">
        <f t="shared" ref="F269:F271" si="297">E269*10%</f>
        <v>22000</v>
      </c>
      <c r="G269" s="26">
        <f t="shared" ref="G269:G271" si="298">+E269-F269</f>
        <v>198000</v>
      </c>
      <c r="H269" s="25">
        <f t="shared" ref="H269:H271" si="299">AC269</f>
        <v>0</v>
      </c>
      <c r="I269" s="25">
        <f t="shared" ref="I269:J271" si="300">+AD269</f>
        <v>0</v>
      </c>
      <c r="J269" s="25">
        <f t="shared" si="300"/>
        <v>0</v>
      </c>
      <c r="K269" s="25">
        <f t="shared" ref="K269:K271" si="301">G269-(H269+I269+J269)</f>
        <v>198000</v>
      </c>
      <c r="L269" s="361"/>
      <c r="M269" s="361"/>
      <c r="N269" s="361"/>
      <c r="O269" s="361"/>
    </row>
    <row r="270" spans="1:15">
      <c r="A270" s="35">
        <v>139</v>
      </c>
      <c r="B270" s="89" t="s">
        <v>224</v>
      </c>
      <c r="C270" s="24">
        <v>220000</v>
      </c>
      <c r="D270" s="25">
        <f t="shared" si="295"/>
        <v>0</v>
      </c>
      <c r="E270" s="26">
        <f t="shared" si="296"/>
        <v>220000</v>
      </c>
      <c r="F270" s="24">
        <f t="shared" si="297"/>
        <v>22000</v>
      </c>
      <c r="G270" s="26">
        <f t="shared" si="298"/>
        <v>198000</v>
      </c>
      <c r="H270" s="25">
        <f t="shared" si="299"/>
        <v>0</v>
      </c>
      <c r="I270" s="25">
        <f t="shared" si="300"/>
        <v>0</v>
      </c>
      <c r="J270" s="25">
        <f t="shared" si="300"/>
        <v>0</v>
      </c>
      <c r="K270" s="25">
        <f t="shared" si="301"/>
        <v>198000</v>
      </c>
      <c r="L270" s="361"/>
      <c r="M270" s="361"/>
      <c r="N270" s="361"/>
      <c r="O270" s="361"/>
    </row>
    <row r="271" spans="1:15">
      <c r="A271" s="35">
        <v>140</v>
      </c>
      <c r="B271" s="89" t="s">
        <v>225</v>
      </c>
      <c r="C271" s="24">
        <v>220000</v>
      </c>
      <c r="D271" s="25">
        <f t="shared" si="295"/>
        <v>0</v>
      </c>
      <c r="E271" s="26">
        <f t="shared" si="296"/>
        <v>220000</v>
      </c>
      <c r="F271" s="24">
        <f t="shared" si="297"/>
        <v>22000</v>
      </c>
      <c r="G271" s="26">
        <f t="shared" si="298"/>
        <v>198000</v>
      </c>
      <c r="H271" s="25">
        <f t="shared" si="299"/>
        <v>0</v>
      </c>
      <c r="I271" s="25">
        <f t="shared" si="300"/>
        <v>0</v>
      </c>
      <c r="J271" s="25">
        <f t="shared" si="300"/>
        <v>0</v>
      </c>
      <c r="K271" s="25">
        <f t="shared" si="301"/>
        <v>198000</v>
      </c>
      <c r="L271" s="361"/>
      <c r="M271" s="361"/>
      <c r="N271" s="361"/>
      <c r="O271" s="361"/>
    </row>
    <row r="272" spans="1:15" ht="15.75" thickBot="1">
      <c r="A272" s="11"/>
      <c r="B272" s="83"/>
      <c r="C272" s="40"/>
      <c r="D272" s="41"/>
      <c r="E272" s="40"/>
      <c r="F272" s="40"/>
      <c r="G272" s="41"/>
      <c r="H272" s="41"/>
      <c r="I272" s="41"/>
      <c r="J272" s="41"/>
      <c r="K272" s="41"/>
      <c r="L272" s="40"/>
      <c r="M272" s="40"/>
    </row>
    <row r="273" spans="1:15" ht="15.75" thickBot="1">
      <c r="B273" s="19" t="s">
        <v>226</v>
      </c>
      <c r="C273" s="40"/>
      <c r="D273" s="41"/>
      <c r="E273" s="40"/>
      <c r="F273" s="40"/>
      <c r="G273" s="41"/>
      <c r="H273" s="41"/>
      <c r="I273" s="41"/>
      <c r="J273" s="41"/>
      <c r="K273" s="41"/>
      <c r="L273" s="40"/>
      <c r="M273" s="40"/>
    </row>
    <row r="274" spans="1:15">
      <c r="A274" s="35">
        <v>141</v>
      </c>
      <c r="B274" s="91" t="s">
        <v>227</v>
      </c>
      <c r="C274" s="24">
        <v>220000</v>
      </c>
      <c r="D274" s="25">
        <f t="shared" ref="D274" si="302">+AB274</f>
        <v>0</v>
      </c>
      <c r="E274" s="26">
        <f t="shared" ref="E274" si="303">C274-D274</f>
        <v>220000</v>
      </c>
      <c r="F274" s="24">
        <f>E274*10%</f>
        <v>22000</v>
      </c>
      <c r="G274" s="26">
        <f t="shared" ref="G274" si="304">+E274-F274</f>
        <v>198000</v>
      </c>
      <c r="H274" s="25">
        <f t="shared" ref="H274" si="305">AC274</f>
        <v>0</v>
      </c>
      <c r="I274" s="25">
        <f t="shared" ref="I274:J274" si="306">+AD274</f>
        <v>0</v>
      </c>
      <c r="J274" s="25">
        <f t="shared" si="306"/>
        <v>0</v>
      </c>
      <c r="K274" s="25">
        <f t="shared" ref="K274" si="307">G274-(H274+I274+J274)</f>
        <v>198000</v>
      </c>
      <c r="L274" s="361"/>
      <c r="M274" s="361"/>
      <c r="N274" s="361"/>
      <c r="O274" s="361"/>
    </row>
    <row r="275" spans="1:15" ht="15.75" thickBot="1">
      <c r="A275" s="11"/>
      <c r="B275" s="83"/>
      <c r="C275" s="40"/>
      <c r="D275" s="41"/>
      <c r="E275" s="40"/>
      <c r="F275" s="40"/>
      <c r="G275" s="41"/>
      <c r="H275" s="41"/>
      <c r="I275" s="41"/>
      <c r="J275" s="41"/>
      <c r="K275" s="41"/>
      <c r="L275" s="40"/>
      <c r="M275" s="40"/>
    </row>
    <row r="276" spans="1:15" ht="15.75" thickBot="1">
      <c r="A276" s="11"/>
      <c r="B276" s="19" t="s">
        <v>228</v>
      </c>
      <c r="C276" s="40"/>
      <c r="D276" s="41"/>
      <c r="E276" s="40"/>
      <c r="F276" s="40"/>
      <c r="G276" s="41"/>
      <c r="H276" s="41"/>
      <c r="I276" s="41"/>
      <c r="J276" s="41"/>
      <c r="K276" s="41"/>
      <c r="L276" s="40"/>
      <c r="M276" s="40"/>
    </row>
    <row r="277" spans="1:15">
      <c r="A277" s="35">
        <v>142</v>
      </c>
      <c r="B277" s="89" t="s">
        <v>230</v>
      </c>
      <c r="C277" s="124">
        <v>220000</v>
      </c>
      <c r="D277" s="25">
        <f t="shared" ref="D277" si="308">+AB277</f>
        <v>0</v>
      </c>
      <c r="E277" s="26">
        <f t="shared" ref="E277" si="309">C277-D277</f>
        <v>220000</v>
      </c>
      <c r="F277" s="24">
        <f t="shared" ref="F277" si="310">E277*10%</f>
        <v>22000</v>
      </c>
      <c r="G277" s="26">
        <f t="shared" ref="G277" si="311">+E277-F277</f>
        <v>198000</v>
      </c>
      <c r="H277" s="25">
        <f t="shared" ref="H277" si="312">AC277</f>
        <v>0</v>
      </c>
      <c r="I277" s="25">
        <f t="shared" ref="I277:J277" si="313">+AD277</f>
        <v>0</v>
      </c>
      <c r="J277" s="25">
        <f t="shared" si="313"/>
        <v>0</v>
      </c>
      <c r="K277" s="25">
        <f t="shared" ref="K277" si="314">G277-(H277+I277+J277)</f>
        <v>198000</v>
      </c>
      <c r="L277" s="361"/>
      <c r="M277" s="361"/>
      <c r="N277" s="361"/>
      <c r="O277" s="361"/>
    </row>
    <row r="278" spans="1:15" ht="15.75" thickBot="1">
      <c r="A278" s="11"/>
      <c r="B278" s="83"/>
      <c r="C278" s="59"/>
      <c r="D278" s="41"/>
      <c r="E278" s="40"/>
      <c r="F278" s="40"/>
      <c r="G278" s="41"/>
      <c r="H278" s="41"/>
      <c r="I278" s="41"/>
      <c r="J278" s="41"/>
      <c r="K278" s="41"/>
      <c r="L278" s="40"/>
      <c r="M278" s="40"/>
    </row>
    <row r="279" spans="1:15" ht="15.75" thickBot="1">
      <c r="A279" s="11"/>
      <c r="B279" s="94" t="s">
        <v>231</v>
      </c>
      <c r="C279" s="59"/>
      <c r="D279" s="41"/>
      <c r="E279" s="40"/>
      <c r="F279" s="40"/>
      <c r="G279" s="41"/>
      <c r="H279" s="41"/>
      <c r="I279" s="41"/>
      <c r="J279" s="41"/>
      <c r="K279" s="41"/>
      <c r="L279" s="40"/>
      <c r="M279" s="40"/>
    </row>
    <row r="280" spans="1:15" ht="15" customHeight="1">
      <c r="A280" s="44">
        <v>143</v>
      </c>
      <c r="B280" s="125" t="s">
        <v>232</v>
      </c>
      <c r="C280" s="24">
        <v>230000</v>
      </c>
      <c r="D280" s="25">
        <f t="shared" ref="D280:D282" si="315">+AB280</f>
        <v>0</v>
      </c>
      <c r="E280" s="26">
        <f t="shared" ref="E280:E282" si="316">C280-D280</f>
        <v>230000</v>
      </c>
      <c r="F280" s="24">
        <f t="shared" ref="F280:F282" si="317">E280*10%</f>
        <v>23000</v>
      </c>
      <c r="G280" s="26">
        <f t="shared" ref="G280:G282" si="318">+E280-F280</f>
        <v>207000</v>
      </c>
      <c r="H280" s="25">
        <f t="shared" ref="H280:H282" si="319">AC280</f>
        <v>0</v>
      </c>
      <c r="I280" s="25">
        <f t="shared" ref="I280:J282" si="320">+AD280</f>
        <v>0</v>
      </c>
      <c r="J280" s="25">
        <f t="shared" si="320"/>
        <v>0</v>
      </c>
      <c r="K280" s="25">
        <f t="shared" ref="K280:K282" si="321">G280-(H280+I280+J280)</f>
        <v>207000</v>
      </c>
      <c r="L280" s="361" t="s">
        <v>21</v>
      </c>
      <c r="M280" s="361"/>
      <c r="N280" s="361"/>
      <c r="O280" s="361"/>
    </row>
    <row r="281" spans="1:15" ht="15" customHeight="1">
      <c r="A281" s="35">
        <v>144</v>
      </c>
      <c r="B281" s="89" t="s">
        <v>233</v>
      </c>
      <c r="C281" s="124">
        <v>230000</v>
      </c>
      <c r="D281" s="25">
        <f t="shared" si="315"/>
        <v>0</v>
      </c>
      <c r="E281" s="26">
        <f t="shared" si="316"/>
        <v>230000</v>
      </c>
      <c r="F281" s="24">
        <f t="shared" si="317"/>
        <v>23000</v>
      </c>
      <c r="G281" s="26">
        <f t="shared" si="318"/>
        <v>207000</v>
      </c>
      <c r="H281" s="25">
        <f t="shared" si="319"/>
        <v>0</v>
      </c>
      <c r="I281" s="25">
        <f t="shared" si="320"/>
        <v>0</v>
      </c>
      <c r="J281" s="25">
        <f t="shared" si="320"/>
        <v>0</v>
      </c>
      <c r="K281" s="25">
        <f t="shared" si="321"/>
        <v>207000</v>
      </c>
      <c r="L281" s="361" t="s">
        <v>21</v>
      </c>
      <c r="M281" s="361"/>
      <c r="N281" s="361"/>
      <c r="O281" s="361"/>
    </row>
    <row r="282" spans="1:15" ht="15" customHeight="1">
      <c r="A282" s="35">
        <v>145</v>
      </c>
      <c r="B282" s="89" t="s">
        <v>234</v>
      </c>
      <c r="C282" s="124">
        <v>230000</v>
      </c>
      <c r="D282" s="25">
        <f t="shared" si="315"/>
        <v>0</v>
      </c>
      <c r="E282" s="26">
        <f t="shared" si="316"/>
        <v>230000</v>
      </c>
      <c r="F282" s="24">
        <f t="shared" si="317"/>
        <v>23000</v>
      </c>
      <c r="G282" s="26">
        <f t="shared" si="318"/>
        <v>207000</v>
      </c>
      <c r="H282" s="25">
        <f t="shared" si="319"/>
        <v>0</v>
      </c>
      <c r="I282" s="25">
        <f t="shared" si="320"/>
        <v>0</v>
      </c>
      <c r="J282" s="25">
        <f t="shared" si="320"/>
        <v>0</v>
      </c>
      <c r="K282" s="25">
        <f t="shared" si="321"/>
        <v>207000</v>
      </c>
      <c r="L282" s="361" t="s">
        <v>21</v>
      </c>
      <c r="M282" s="361"/>
      <c r="N282" s="361"/>
      <c r="O282" s="361"/>
    </row>
    <row r="283" spans="1:15">
      <c r="A283" s="11"/>
      <c r="B283" s="126"/>
      <c r="C283" s="127"/>
      <c r="D283" s="41"/>
      <c r="E283" s="128"/>
      <c r="F283" s="128"/>
      <c r="G283" s="41"/>
      <c r="H283" s="41"/>
      <c r="I283" s="41"/>
      <c r="J283" s="41"/>
      <c r="K283" s="41"/>
      <c r="L283" s="40"/>
      <c r="M283" s="40"/>
    </row>
    <row r="284" spans="1:15">
      <c r="A284" s="11"/>
      <c r="B284" s="246" t="s">
        <v>235</v>
      </c>
      <c r="C284" s="217"/>
      <c r="D284" s="41"/>
      <c r="E284" s="109"/>
      <c r="F284" s="40"/>
      <c r="G284" s="41"/>
      <c r="H284" s="41"/>
      <c r="I284" s="41"/>
      <c r="J284" s="41"/>
      <c r="K284" s="41"/>
      <c r="L284" s="40"/>
      <c r="M284" s="40"/>
    </row>
    <row r="285" spans="1:15" ht="15.75" thickBot="1">
      <c r="A285" s="11"/>
      <c r="B285" s="126"/>
      <c r="C285" s="127"/>
      <c r="D285" s="41"/>
      <c r="E285" s="128"/>
      <c r="F285" s="128"/>
      <c r="G285" s="41"/>
      <c r="H285" s="41"/>
      <c r="I285" s="41"/>
      <c r="J285" s="41"/>
      <c r="K285" s="41"/>
      <c r="L285" s="40"/>
      <c r="M285" s="40"/>
    </row>
    <row r="286" spans="1:15" ht="15.75" thickBot="1">
      <c r="A286" s="11"/>
      <c r="B286" s="19" t="s">
        <v>236</v>
      </c>
      <c r="C286" s="59"/>
      <c r="D286" s="41"/>
      <c r="E286" s="40"/>
      <c r="F286" s="40"/>
      <c r="G286" s="41"/>
      <c r="H286" s="41"/>
      <c r="I286" s="41"/>
      <c r="J286" s="41"/>
      <c r="K286" s="41"/>
      <c r="L286" s="40"/>
      <c r="M286" s="40"/>
    </row>
    <row r="287" spans="1:15">
      <c r="A287" s="35">
        <v>146</v>
      </c>
      <c r="B287" s="91" t="s">
        <v>237</v>
      </c>
      <c r="C287" s="24">
        <v>220000</v>
      </c>
      <c r="D287" s="25">
        <f t="shared" ref="D287" si="322">+AB287</f>
        <v>0</v>
      </c>
      <c r="E287" s="26">
        <f t="shared" ref="E287" si="323">C287-D287</f>
        <v>220000</v>
      </c>
      <c r="F287" s="24">
        <f>E287*10%</f>
        <v>22000</v>
      </c>
      <c r="G287" s="26">
        <f t="shared" ref="G287" si="324">+E287-F287</f>
        <v>198000</v>
      </c>
      <c r="H287" s="25">
        <f t="shared" ref="H287" si="325">AC287</f>
        <v>0</v>
      </c>
      <c r="I287" s="25">
        <f t="shared" ref="I287:J287" si="326">+AD287</f>
        <v>0</v>
      </c>
      <c r="J287" s="25">
        <f t="shared" si="326"/>
        <v>0</v>
      </c>
      <c r="K287" s="25">
        <f t="shared" ref="K287" si="327">G287-(H287+I287+J287)</f>
        <v>198000</v>
      </c>
      <c r="L287" s="361"/>
      <c r="M287" s="361"/>
      <c r="N287" s="361"/>
      <c r="O287" s="361"/>
    </row>
    <row r="288" spans="1:15" ht="15.75" thickBot="1">
      <c r="A288" s="11"/>
      <c r="B288" s="126"/>
      <c r="C288" s="127"/>
      <c r="D288" s="41"/>
      <c r="E288" s="128"/>
      <c r="F288" s="128"/>
      <c r="G288" s="41"/>
      <c r="H288" s="41"/>
      <c r="I288" s="41"/>
      <c r="J288" s="41"/>
      <c r="K288" s="41"/>
      <c r="L288" s="40"/>
      <c r="M288" s="40"/>
    </row>
    <row r="289" spans="1:15" ht="15.75" thickBot="1">
      <c r="A289" s="11"/>
      <c r="B289" s="56" t="s">
        <v>34</v>
      </c>
      <c r="C289" s="57">
        <f t="shared" ref="C289:K289" si="328">SUM(C259:C287)</f>
        <v>2890000</v>
      </c>
      <c r="D289" s="57">
        <f t="shared" si="328"/>
        <v>0</v>
      </c>
      <c r="E289" s="57">
        <f t="shared" si="328"/>
        <v>2890000</v>
      </c>
      <c r="F289" s="57">
        <f t="shared" si="328"/>
        <v>289000</v>
      </c>
      <c r="G289" s="58">
        <f t="shared" si="328"/>
        <v>2601000</v>
      </c>
      <c r="H289" s="57">
        <f t="shared" si="328"/>
        <v>0</v>
      </c>
      <c r="I289" s="57">
        <f t="shared" si="328"/>
        <v>0</v>
      </c>
      <c r="J289" s="57">
        <f t="shared" si="328"/>
        <v>0</v>
      </c>
      <c r="K289" s="58">
        <f t="shared" si="328"/>
        <v>2601000</v>
      </c>
      <c r="L289" s="40"/>
      <c r="M289" s="40"/>
    </row>
    <row r="290" spans="1:15" ht="15.75" thickBot="1">
      <c r="A290" s="11"/>
      <c r="B290" s="126"/>
      <c r="C290" s="128"/>
      <c r="D290" s="41"/>
      <c r="E290" s="128"/>
      <c r="F290" s="128"/>
      <c r="G290" s="41"/>
      <c r="H290" s="41"/>
      <c r="I290" s="41"/>
      <c r="J290" s="41"/>
      <c r="K290" s="41"/>
      <c r="L290" s="40"/>
      <c r="M290" s="40"/>
    </row>
    <row r="291" spans="1:15" ht="15.75" thickBot="1">
      <c r="A291" s="11"/>
      <c r="B291" s="56" t="s">
        <v>8</v>
      </c>
      <c r="C291" s="57">
        <f t="shared" ref="C291:K291" si="329">+C289+C256+C228+C191+C165+C138+C101+C72+C33</f>
        <v>37911016</v>
      </c>
      <c r="D291" s="57">
        <f t="shared" si="329"/>
        <v>0</v>
      </c>
      <c r="E291" s="57">
        <f t="shared" si="329"/>
        <v>37911016</v>
      </c>
      <c r="F291" s="57">
        <f t="shared" si="329"/>
        <v>3791101.5999999996</v>
      </c>
      <c r="G291" s="58">
        <f t="shared" si="329"/>
        <v>34119914.400000006</v>
      </c>
      <c r="H291" s="57">
        <f t="shared" si="329"/>
        <v>0</v>
      </c>
      <c r="I291" s="57">
        <f t="shared" si="329"/>
        <v>0</v>
      </c>
      <c r="J291" s="57">
        <f t="shared" si="329"/>
        <v>0</v>
      </c>
      <c r="K291" s="58">
        <f t="shared" si="329"/>
        <v>33951923.700000003</v>
      </c>
      <c r="L291" s="40"/>
      <c r="M291" s="40"/>
    </row>
    <row r="292" spans="1:15">
      <c r="A292" s="11"/>
      <c r="B292" s="126"/>
      <c r="C292" s="127"/>
      <c r="D292" s="127"/>
      <c r="E292" s="128"/>
      <c r="F292" s="128"/>
      <c r="G292" s="41"/>
      <c r="H292" s="41"/>
      <c r="I292" s="41"/>
      <c r="J292" s="41"/>
      <c r="K292" s="41"/>
      <c r="L292" s="40"/>
      <c r="M292" s="40"/>
    </row>
    <row r="293" spans="1:15">
      <c r="A293" s="11"/>
      <c r="B293" s="126" t="s">
        <v>238</v>
      </c>
      <c r="C293" s="127"/>
      <c r="D293" s="127"/>
      <c r="E293" s="128"/>
      <c r="F293" s="128"/>
      <c r="G293" s="41"/>
      <c r="H293" s="41"/>
      <c r="I293" s="41"/>
      <c r="J293" s="41"/>
      <c r="K293" s="41"/>
      <c r="L293" s="40"/>
      <c r="M293" s="40"/>
    </row>
    <row r="294" spans="1:15">
      <c r="A294" s="11"/>
      <c r="B294" s="126"/>
      <c r="C294" s="127"/>
      <c r="D294" s="127"/>
      <c r="E294" s="128"/>
      <c r="F294" s="128"/>
      <c r="G294" s="41"/>
      <c r="H294" s="41"/>
      <c r="I294" s="41"/>
      <c r="J294" s="41"/>
      <c r="K294" s="41"/>
      <c r="L294" s="40"/>
      <c r="M294" s="40"/>
    </row>
    <row r="295" spans="1:15">
      <c r="A295" s="11"/>
      <c r="B295" s="126" t="s">
        <v>239</v>
      </c>
      <c r="C295" s="128"/>
      <c r="D295" s="128"/>
      <c r="E295" s="128"/>
      <c r="F295" s="128"/>
      <c r="G295" s="130"/>
      <c r="H295" s="131"/>
      <c r="I295" s="131"/>
      <c r="J295" s="131"/>
      <c r="K295" s="130"/>
      <c r="L295" s="132"/>
      <c r="M295" s="132"/>
      <c r="N295" s="51"/>
      <c r="O295" s="51"/>
    </row>
    <row r="296" spans="1:15">
      <c r="A296" s="92"/>
      <c r="B296" s="46" t="s">
        <v>240</v>
      </c>
      <c r="C296" s="40"/>
      <c r="D296" s="40"/>
      <c r="E296" s="40"/>
      <c r="F296" s="40"/>
      <c r="G296" s="130"/>
      <c r="H296" s="130"/>
      <c r="I296" s="130"/>
      <c r="J296" s="130"/>
      <c r="K296" s="130"/>
      <c r="L296" s="133"/>
      <c r="M296" s="133"/>
    </row>
    <row r="297" spans="1:15">
      <c r="A297" s="92"/>
      <c r="B297" s="83" t="s">
        <v>241</v>
      </c>
      <c r="C297" s="98"/>
      <c r="D297" s="98"/>
      <c r="E297" s="98"/>
      <c r="F297" s="98"/>
      <c r="G297" s="130"/>
      <c r="H297" s="130"/>
      <c r="I297" s="130"/>
      <c r="J297" s="130"/>
      <c r="K297" s="130"/>
      <c r="L297" s="133"/>
      <c r="M297" s="133"/>
    </row>
    <row r="298" spans="1:15">
      <c r="A298" s="92"/>
      <c r="B298" s="83" t="s">
        <v>242</v>
      </c>
      <c r="C298" s="98"/>
      <c r="D298" s="98"/>
      <c r="E298" s="98"/>
      <c r="F298" s="98"/>
      <c r="G298" s="130"/>
      <c r="H298" s="130"/>
      <c r="I298" s="130"/>
      <c r="J298" s="130"/>
      <c r="K298" s="130"/>
      <c r="L298" s="133"/>
      <c r="M298" s="133"/>
    </row>
    <row r="299" spans="1:15">
      <c r="A299" s="92"/>
      <c r="B299" s="83" t="s">
        <v>243</v>
      </c>
      <c r="C299" s="98"/>
      <c r="D299" s="98"/>
      <c r="E299" s="98"/>
      <c r="F299" s="98"/>
      <c r="G299" s="130"/>
      <c r="H299" s="130"/>
      <c r="I299" s="130"/>
      <c r="J299" s="130"/>
      <c r="K299" s="130"/>
      <c r="L299" s="133"/>
      <c r="M299" s="133"/>
      <c r="N299" s="51"/>
      <c r="O299" s="51"/>
    </row>
    <row r="300" spans="1:15">
      <c r="A300" s="92"/>
      <c r="B300" s="83" t="s">
        <v>244</v>
      </c>
      <c r="C300" s="98"/>
      <c r="D300" s="98"/>
      <c r="E300" s="98"/>
      <c r="F300" s="98"/>
      <c r="G300" s="130"/>
      <c r="H300" s="130"/>
      <c r="I300" s="130"/>
      <c r="J300" s="130"/>
      <c r="K300" s="130"/>
      <c r="L300" s="133"/>
      <c r="M300" s="133"/>
    </row>
    <row r="301" spans="1:15">
      <c r="A301" s="92"/>
      <c r="B301" s="83" t="s">
        <v>245</v>
      </c>
      <c r="C301" s="98"/>
      <c r="D301" s="98"/>
      <c r="E301" s="98"/>
      <c r="F301" s="98"/>
      <c r="G301" s="130"/>
      <c r="H301" s="130"/>
      <c r="I301" s="130"/>
      <c r="J301" s="130"/>
      <c r="K301" s="130"/>
      <c r="L301" s="133"/>
      <c r="M301" s="133"/>
    </row>
    <row r="302" spans="1:15">
      <c r="A302" s="92"/>
      <c r="B302" s="83" t="s">
        <v>246</v>
      </c>
      <c r="C302" s="98"/>
      <c r="D302" s="98"/>
      <c r="E302" s="98"/>
      <c r="F302" s="98"/>
      <c r="G302" s="130"/>
      <c r="H302" s="130"/>
      <c r="I302" s="130"/>
      <c r="J302" s="130"/>
      <c r="K302" s="130"/>
      <c r="L302" s="133"/>
      <c r="M302" s="133"/>
    </row>
    <row r="303" spans="1:15">
      <c r="A303" s="92"/>
      <c r="B303" s="134" t="s">
        <v>247</v>
      </c>
      <c r="C303" s="135"/>
      <c r="D303" s="135"/>
      <c r="E303" s="40"/>
      <c r="F303" s="40"/>
      <c r="G303" s="41"/>
      <c r="H303" s="41"/>
      <c r="I303" s="41"/>
      <c r="J303" s="41"/>
      <c r="K303" s="41"/>
      <c r="L303" s="40"/>
      <c r="M303" s="40"/>
    </row>
    <row r="304" spans="1:15">
      <c r="A304" s="92"/>
      <c r="B304" s="83"/>
      <c r="C304" s="59"/>
      <c r="D304" s="59"/>
      <c r="E304" s="40"/>
      <c r="F304" s="40"/>
      <c r="G304" s="41"/>
      <c r="H304" s="41"/>
      <c r="I304" s="41"/>
      <c r="J304" s="41"/>
      <c r="K304" s="41"/>
      <c r="L304" s="40"/>
      <c r="M304" s="40"/>
    </row>
    <row r="305" spans="1:15">
      <c r="A305" s="92"/>
      <c r="B305" s="83"/>
      <c r="C305" s="59"/>
      <c r="D305" s="59"/>
      <c r="E305" s="40"/>
      <c r="F305" s="40"/>
      <c r="G305" s="41"/>
      <c r="H305" s="41"/>
      <c r="I305" s="41"/>
      <c r="J305" s="41"/>
      <c r="K305" s="41"/>
      <c r="L305" s="40"/>
      <c r="M305" s="40"/>
      <c r="N305" s="3"/>
      <c r="O305" s="3"/>
    </row>
    <row r="306" spans="1:15">
      <c r="A306" s="92"/>
      <c r="B306" s="83"/>
      <c r="C306" s="59"/>
      <c r="D306" s="59"/>
      <c r="E306" s="40"/>
      <c r="F306" s="40"/>
      <c r="G306" s="41"/>
      <c r="H306" s="41"/>
      <c r="I306" s="41"/>
      <c r="J306" s="41"/>
      <c r="K306" s="41"/>
      <c r="L306" s="40"/>
      <c r="M306" s="40"/>
    </row>
    <row r="307" spans="1:15">
      <c r="A307" s="92"/>
      <c r="B307" s="83"/>
      <c r="C307" s="59"/>
      <c r="D307" s="59"/>
      <c r="E307" s="40"/>
      <c r="F307" s="40"/>
      <c r="G307" s="41"/>
      <c r="H307" s="41"/>
      <c r="I307" s="41"/>
      <c r="J307" s="41"/>
      <c r="K307" s="41"/>
      <c r="L307" s="40"/>
      <c r="M307" s="40"/>
    </row>
    <row r="308" spans="1:15" ht="15.75" customHeight="1">
      <c r="B308" s="363" t="s">
        <v>248</v>
      </c>
      <c r="C308" s="366"/>
      <c r="D308" s="366"/>
      <c r="E308" s="366"/>
      <c r="F308" s="366"/>
      <c r="G308" s="366"/>
      <c r="H308" s="219"/>
      <c r="I308" s="219"/>
      <c r="J308" s="219"/>
      <c r="K308" s="137"/>
      <c r="L308" s="138"/>
      <c r="M308" s="138"/>
    </row>
    <row r="309" spans="1:15" ht="18">
      <c r="A309" s="11"/>
      <c r="B309" s="139"/>
      <c r="C309" s="140"/>
      <c r="D309" s="140"/>
      <c r="E309" s="138"/>
      <c r="F309" s="138"/>
      <c r="G309" s="141"/>
      <c r="H309" s="138"/>
      <c r="I309" s="138"/>
      <c r="J309" s="138"/>
      <c r="K309" s="141"/>
      <c r="L309" s="138"/>
      <c r="M309" s="138"/>
    </row>
    <row r="310" spans="1:15" ht="25.5">
      <c r="A310" s="11"/>
      <c r="B310" s="12" t="s">
        <v>3</v>
      </c>
      <c r="C310" s="12" t="s">
        <v>4</v>
      </c>
      <c r="D310" s="13" t="s">
        <v>5</v>
      </c>
      <c r="E310" s="12" t="s">
        <v>6</v>
      </c>
      <c r="F310" s="14" t="s">
        <v>7</v>
      </c>
      <c r="G310" s="12" t="s">
        <v>8</v>
      </c>
      <c r="H310" s="13" t="s">
        <v>9</v>
      </c>
      <c r="I310" s="13" t="s">
        <v>10</v>
      </c>
      <c r="J310" s="13" t="s">
        <v>11</v>
      </c>
      <c r="K310" s="13" t="s">
        <v>12</v>
      </c>
      <c r="L310" s="358" t="s">
        <v>13</v>
      </c>
      <c r="M310" s="359"/>
      <c r="N310" s="359"/>
      <c r="O310" s="360"/>
    </row>
    <row r="311" spans="1:15" ht="15.75">
      <c r="C311" s="142"/>
      <c r="D311" s="143"/>
      <c r="E311" s="143"/>
      <c r="F311" s="143"/>
      <c r="G311" s="119"/>
      <c r="H311" s="143"/>
      <c r="I311" s="143"/>
      <c r="J311" s="143"/>
      <c r="K311" s="119"/>
      <c r="L311" s="143"/>
      <c r="M311" s="143"/>
    </row>
    <row r="312" spans="1:15">
      <c r="A312" s="144"/>
      <c r="B312" s="145" t="s">
        <v>249</v>
      </c>
      <c r="C312" s="146"/>
      <c r="D312" s="220"/>
      <c r="E312" s="148"/>
      <c r="F312" s="148"/>
      <c r="G312" s="32"/>
      <c r="H312" s="220"/>
      <c r="I312" s="220"/>
      <c r="J312" s="220"/>
      <c r="K312" s="32"/>
      <c r="L312" s="148"/>
      <c r="M312" s="148"/>
    </row>
    <row r="313" spans="1:15">
      <c r="A313" s="35">
        <v>147</v>
      </c>
      <c r="B313" s="149" t="s">
        <v>250</v>
      </c>
      <c r="C313" s="150">
        <v>0</v>
      </c>
      <c r="D313" s="25">
        <f t="shared" ref="D313" si="330">+AB313</f>
        <v>0</v>
      </c>
      <c r="E313" s="24">
        <f t="shared" ref="E313" si="331">C313-D313</f>
        <v>0</v>
      </c>
      <c r="F313" s="24">
        <f>E313*10%</f>
        <v>0</v>
      </c>
      <c r="G313" s="25">
        <f t="shared" ref="G313" si="332">+E313-F313</f>
        <v>0</v>
      </c>
      <c r="H313" s="25">
        <f t="shared" ref="H313" si="333">AC313</f>
        <v>0</v>
      </c>
      <c r="I313" s="25">
        <f t="shared" ref="I313:J313" si="334">+AD313</f>
        <v>0</v>
      </c>
      <c r="J313" s="25">
        <f t="shared" si="334"/>
        <v>0</v>
      </c>
      <c r="K313" s="25">
        <f t="shared" ref="K313" si="335">G313-(H313+I313+J313)</f>
        <v>0</v>
      </c>
      <c r="L313" s="361"/>
      <c r="M313" s="361"/>
      <c r="N313" s="361"/>
      <c r="O313" s="361"/>
    </row>
    <row r="314" spans="1:15" ht="15.75" thickBot="1">
      <c r="A314" s="11"/>
      <c r="B314" s="151"/>
      <c r="C314" s="127"/>
      <c r="D314" s="127"/>
      <c r="E314" s="152"/>
      <c r="F314" s="152"/>
      <c r="G314" s="41"/>
      <c r="H314" s="152"/>
      <c r="I314" s="152"/>
      <c r="J314" s="152"/>
      <c r="K314" s="41"/>
      <c r="L314" s="152"/>
      <c r="M314" s="152"/>
    </row>
    <row r="315" spans="1:15" ht="15.75" thickBot="1">
      <c r="A315" s="11"/>
      <c r="B315" s="56" t="s">
        <v>34</v>
      </c>
      <c r="C315" s="57">
        <f t="shared" ref="C315:J315" si="336">+C312+C313</f>
        <v>0</v>
      </c>
      <c r="D315" s="57">
        <f t="shared" si="336"/>
        <v>0</v>
      </c>
      <c r="E315" s="57">
        <f t="shared" si="336"/>
        <v>0</v>
      </c>
      <c r="F315" s="57">
        <f t="shared" si="336"/>
        <v>0</v>
      </c>
      <c r="G315" s="57">
        <f t="shared" si="336"/>
        <v>0</v>
      </c>
      <c r="H315" s="57">
        <f t="shared" si="336"/>
        <v>0</v>
      </c>
      <c r="I315" s="57">
        <f t="shared" si="336"/>
        <v>0</v>
      </c>
      <c r="J315" s="57">
        <f t="shared" si="336"/>
        <v>0</v>
      </c>
      <c r="K315" s="57">
        <f>+G315-H315-I315-J315</f>
        <v>0</v>
      </c>
      <c r="L315" s="152"/>
      <c r="M315" s="152"/>
    </row>
    <row r="316" spans="1:15">
      <c r="A316" s="11"/>
      <c r="B316" s="151"/>
      <c r="C316" s="127"/>
      <c r="D316" s="127"/>
      <c r="E316" s="152"/>
      <c r="F316" s="152"/>
      <c r="G316" s="41"/>
      <c r="H316" s="152"/>
      <c r="I316" s="152"/>
      <c r="J316" s="152"/>
      <c r="K316" s="41"/>
      <c r="L316" s="152"/>
      <c r="M316" s="152"/>
    </row>
    <row r="317" spans="1:15" ht="15.75" customHeight="1">
      <c r="B317" s="363" t="s">
        <v>251</v>
      </c>
      <c r="C317" s="363"/>
      <c r="D317" s="363"/>
      <c r="E317" s="363"/>
      <c r="F317" s="363"/>
      <c r="G317" s="363"/>
      <c r="H317" s="218"/>
      <c r="I317" s="218"/>
      <c r="J317" s="218"/>
      <c r="K317" s="154"/>
      <c r="L317" s="138"/>
      <c r="M317" s="138"/>
    </row>
    <row r="318" spans="1:15" ht="18">
      <c r="A318" s="11"/>
      <c r="B318" s="139"/>
      <c r="C318" s="140"/>
      <c r="D318" s="140"/>
      <c r="E318" s="138"/>
      <c r="F318" s="138"/>
      <c r="G318" s="141"/>
      <c r="H318" s="138"/>
      <c r="I318" s="138"/>
      <c r="J318" s="138"/>
      <c r="K318" s="141"/>
      <c r="L318" s="138"/>
      <c r="M318" s="138"/>
    </row>
    <row r="319" spans="1:15" ht="25.5">
      <c r="A319" s="11"/>
      <c r="B319" s="12" t="s">
        <v>3</v>
      </c>
      <c r="C319" s="12" t="s">
        <v>4</v>
      </c>
      <c r="D319" s="13" t="s">
        <v>5</v>
      </c>
      <c r="E319" s="12" t="s">
        <v>6</v>
      </c>
      <c r="F319" s="14" t="s">
        <v>7</v>
      </c>
      <c r="G319" s="12" t="s">
        <v>8</v>
      </c>
      <c r="H319" s="13" t="s">
        <v>9</v>
      </c>
      <c r="I319" s="13" t="s">
        <v>10</v>
      </c>
      <c r="J319" s="13" t="s">
        <v>11</v>
      </c>
      <c r="K319" s="13" t="s">
        <v>12</v>
      </c>
      <c r="L319" s="358" t="s">
        <v>13</v>
      </c>
      <c r="M319" s="359"/>
      <c r="N319" s="359"/>
      <c r="O319" s="360"/>
    </row>
    <row r="320" spans="1:15" ht="18">
      <c r="A320" s="11"/>
      <c r="B320" s="155" t="s">
        <v>252</v>
      </c>
      <c r="C320" s="138"/>
      <c r="D320" s="140"/>
      <c r="E320" s="140"/>
      <c r="F320" s="140"/>
      <c r="G320" s="156"/>
      <c r="H320" s="140"/>
      <c r="I320" s="140"/>
      <c r="J320" s="140"/>
      <c r="K320" s="156"/>
      <c r="L320" s="140"/>
      <c r="M320" s="140"/>
    </row>
    <row r="321" spans="1:15">
      <c r="A321" s="144"/>
      <c r="B321" s="157" t="s">
        <v>253</v>
      </c>
      <c r="C321" s="16"/>
      <c r="D321" s="158"/>
      <c r="E321" s="3"/>
      <c r="F321" s="3"/>
      <c r="G321" s="159"/>
      <c r="H321" s="158"/>
      <c r="I321" s="158"/>
      <c r="J321" s="158"/>
      <c r="K321" s="159"/>
      <c r="L321" s="3"/>
      <c r="M321" s="3"/>
    </row>
    <row r="322" spans="1:15">
      <c r="A322" s="35">
        <v>148</v>
      </c>
      <c r="B322" s="47" t="s">
        <v>254</v>
      </c>
      <c r="C322" s="160">
        <v>346770</v>
      </c>
      <c r="D322" s="25">
        <f t="shared" ref="D322:D323" si="337">+AB322</f>
        <v>0</v>
      </c>
      <c r="E322" s="88">
        <f t="shared" ref="E322:E323" si="338">C322-D322</f>
        <v>346770</v>
      </c>
      <c r="F322" s="24">
        <f t="shared" ref="F322:F323" si="339">E322*10%</f>
        <v>34677</v>
      </c>
      <c r="G322" s="26">
        <f t="shared" ref="G322:G323" si="340">+E322-F322</f>
        <v>312093</v>
      </c>
      <c r="H322" s="25">
        <f t="shared" ref="H322:H323" si="341">AC322</f>
        <v>0</v>
      </c>
      <c r="I322" s="25">
        <f t="shared" ref="I322:J323" si="342">+AD322</f>
        <v>0</v>
      </c>
      <c r="J322" s="25">
        <f t="shared" si="342"/>
        <v>0</v>
      </c>
      <c r="K322" s="25">
        <f t="shared" ref="K322:K323" si="343">G322-(H322+I322+J322)</f>
        <v>312093</v>
      </c>
      <c r="L322" s="361"/>
      <c r="M322" s="361"/>
      <c r="N322" s="361"/>
      <c r="O322" s="361"/>
    </row>
    <row r="323" spans="1:15">
      <c r="A323" s="161">
        <v>149</v>
      </c>
      <c r="B323" s="54" t="s">
        <v>255</v>
      </c>
      <c r="C323" s="72">
        <v>554393</v>
      </c>
      <c r="D323" s="25">
        <f t="shared" si="337"/>
        <v>0</v>
      </c>
      <c r="E323" s="88">
        <f t="shared" si="338"/>
        <v>554393</v>
      </c>
      <c r="F323" s="24">
        <f t="shared" si="339"/>
        <v>55439.3</v>
      </c>
      <c r="G323" s="26">
        <f t="shared" si="340"/>
        <v>498953.7</v>
      </c>
      <c r="H323" s="25">
        <f t="shared" si="341"/>
        <v>0</v>
      </c>
      <c r="I323" s="25">
        <f t="shared" si="342"/>
        <v>0</v>
      </c>
      <c r="J323" s="25">
        <f t="shared" si="342"/>
        <v>0</v>
      </c>
      <c r="K323" s="25">
        <f t="shared" si="343"/>
        <v>498953.7</v>
      </c>
      <c r="L323" s="361"/>
      <c r="M323" s="361"/>
      <c r="N323" s="361"/>
      <c r="O323" s="361"/>
    </row>
    <row r="324" spans="1:15" ht="15.75" thickBot="1">
      <c r="A324" s="161"/>
      <c r="B324" s="241"/>
      <c r="C324" s="242"/>
      <c r="D324" s="70"/>
      <c r="E324" s="69"/>
      <c r="F324" s="69"/>
      <c r="G324" s="70"/>
      <c r="H324" s="70"/>
      <c r="I324" s="70"/>
      <c r="J324" s="70"/>
      <c r="K324" s="70"/>
      <c r="L324" s="40"/>
      <c r="M324" s="40"/>
      <c r="N324" s="40"/>
      <c r="O324" s="40"/>
    </row>
    <row r="325" spans="1:15" ht="15.75" thickBot="1">
      <c r="A325" s="161"/>
      <c r="B325" s="56" t="s">
        <v>34</v>
      </c>
      <c r="C325" s="57">
        <f t="shared" ref="C325:J325" si="344">+C322+C323</f>
        <v>901163</v>
      </c>
      <c r="D325" s="57">
        <f t="shared" si="344"/>
        <v>0</v>
      </c>
      <c r="E325" s="57">
        <f t="shared" si="344"/>
        <v>901163</v>
      </c>
      <c r="F325" s="57">
        <f t="shared" si="344"/>
        <v>90116.3</v>
      </c>
      <c r="G325" s="57">
        <f t="shared" si="344"/>
        <v>811046.7</v>
      </c>
      <c r="H325" s="57">
        <f t="shared" si="344"/>
        <v>0</v>
      </c>
      <c r="I325" s="57">
        <f t="shared" si="344"/>
        <v>0</v>
      </c>
      <c r="J325" s="57">
        <f t="shared" si="344"/>
        <v>0</v>
      </c>
      <c r="K325" s="57">
        <f>+G325-H325-I325-J325</f>
        <v>811046.7</v>
      </c>
      <c r="L325" s="40"/>
      <c r="M325" s="40"/>
      <c r="N325" s="40"/>
      <c r="O325" s="40"/>
    </row>
    <row r="326" spans="1:15">
      <c r="A326" s="161"/>
      <c r="B326" s="126"/>
      <c r="C326" s="127"/>
      <c r="D326" s="127"/>
      <c r="E326" s="128"/>
      <c r="F326" s="128"/>
      <c r="G326" s="41"/>
      <c r="H326" s="152"/>
      <c r="I326" s="152"/>
      <c r="J326" s="152"/>
      <c r="K326" s="41"/>
      <c r="L326" s="128"/>
      <c r="M326" s="128"/>
    </row>
    <row r="327" spans="1:15" ht="15.75" customHeight="1">
      <c r="B327" s="363" t="s">
        <v>251</v>
      </c>
      <c r="C327" s="363"/>
      <c r="D327" s="363"/>
      <c r="E327" s="363"/>
      <c r="F327" s="363"/>
      <c r="G327" s="363"/>
      <c r="H327" s="218"/>
      <c r="I327" s="218"/>
      <c r="J327" s="218"/>
      <c r="K327" s="154"/>
      <c r="L327" s="138"/>
      <c r="M327" s="138"/>
    </row>
    <row r="328" spans="1:15" ht="18">
      <c r="A328" s="11"/>
      <c r="B328" s="139"/>
      <c r="C328" s="140"/>
      <c r="D328" s="140"/>
      <c r="E328" s="138"/>
      <c r="F328" s="138"/>
      <c r="G328" s="141"/>
      <c r="H328" s="138"/>
      <c r="I328" s="138"/>
      <c r="J328" s="138"/>
      <c r="K328" s="141"/>
      <c r="L328" s="138"/>
      <c r="M328" s="138"/>
    </row>
    <row r="329" spans="1:15" ht="25.5">
      <c r="A329" s="11"/>
      <c r="B329" s="12" t="s">
        <v>3</v>
      </c>
      <c r="C329" s="12" t="s">
        <v>4</v>
      </c>
      <c r="D329" s="13" t="s">
        <v>5</v>
      </c>
      <c r="E329" s="12" t="s">
        <v>6</v>
      </c>
      <c r="F329" s="14" t="s">
        <v>7</v>
      </c>
      <c r="G329" s="12" t="s">
        <v>8</v>
      </c>
      <c r="H329" s="13" t="s">
        <v>9</v>
      </c>
      <c r="I329" s="13" t="s">
        <v>10</v>
      </c>
      <c r="J329" s="13" t="s">
        <v>11</v>
      </c>
      <c r="K329" s="13" t="s">
        <v>12</v>
      </c>
      <c r="L329" s="358" t="s">
        <v>13</v>
      </c>
      <c r="M329" s="359"/>
      <c r="N329" s="359"/>
      <c r="O329" s="360"/>
    </row>
    <row r="330" spans="1:15">
      <c r="A330" s="11"/>
      <c r="B330" s="16"/>
      <c r="C330" s="16"/>
      <c r="D330" s="16"/>
      <c r="E330" s="16"/>
      <c r="F330" s="48"/>
      <c r="G330" s="16"/>
      <c r="H330" s="16"/>
      <c r="I330" s="16"/>
      <c r="J330" s="16"/>
      <c r="K330" s="16"/>
      <c r="L330" s="243"/>
      <c r="M330" s="243"/>
      <c r="N330" s="243"/>
      <c r="O330" s="243"/>
    </row>
    <row r="331" spans="1:15">
      <c r="A331" s="144"/>
      <c r="B331" s="162" t="s">
        <v>257</v>
      </c>
      <c r="C331" s="163"/>
      <c r="D331" s="152"/>
      <c r="E331" s="128"/>
      <c r="F331" s="128"/>
      <c r="G331" s="41"/>
      <c r="H331" s="152"/>
      <c r="I331" s="152"/>
      <c r="J331" s="152"/>
      <c r="K331" s="41"/>
      <c r="L331" s="128"/>
      <c r="M331" s="128"/>
    </row>
    <row r="332" spans="1:15">
      <c r="A332" s="35">
        <v>150</v>
      </c>
      <c r="B332" s="164" t="s">
        <v>258</v>
      </c>
      <c r="C332" s="160">
        <v>410516</v>
      </c>
      <c r="D332" s="25">
        <f t="shared" ref="D332:D333" si="345">+AB332</f>
        <v>0</v>
      </c>
      <c r="E332" s="88">
        <f t="shared" ref="E332:E333" si="346">C332-D332</f>
        <v>410516</v>
      </c>
      <c r="F332" s="24">
        <f t="shared" ref="F332:F333" si="347">E332*10%</f>
        <v>41051.600000000006</v>
      </c>
      <c r="G332" s="26">
        <f t="shared" ref="G332:G333" si="348">+E332-F332</f>
        <v>369464.4</v>
      </c>
      <c r="H332" s="25">
        <f t="shared" ref="H332:H333" si="349">AC332</f>
        <v>0</v>
      </c>
      <c r="I332" s="25">
        <f t="shared" ref="I332:J333" si="350">+AD332</f>
        <v>0</v>
      </c>
      <c r="J332" s="25">
        <f t="shared" si="350"/>
        <v>0</v>
      </c>
      <c r="K332" s="25">
        <f t="shared" ref="K332:K333" si="351">G332-(H332+I332+J332)</f>
        <v>369464.4</v>
      </c>
      <c r="L332" s="361"/>
      <c r="M332" s="361"/>
      <c r="N332" s="361"/>
      <c r="O332" s="361"/>
    </row>
    <row r="333" spans="1:15">
      <c r="A333" s="35">
        <v>151</v>
      </c>
      <c r="B333" s="164" t="s">
        <v>259</v>
      </c>
      <c r="C333" s="160">
        <v>410516</v>
      </c>
      <c r="D333" s="25">
        <f t="shared" si="345"/>
        <v>0</v>
      </c>
      <c r="E333" s="88">
        <f t="shared" si="346"/>
        <v>410516</v>
      </c>
      <c r="F333" s="24">
        <f t="shared" si="347"/>
        <v>41051.600000000006</v>
      </c>
      <c r="G333" s="26">
        <f t="shared" si="348"/>
        <v>369464.4</v>
      </c>
      <c r="H333" s="25">
        <f t="shared" si="349"/>
        <v>0</v>
      </c>
      <c r="I333" s="25">
        <f t="shared" si="350"/>
        <v>0</v>
      </c>
      <c r="J333" s="25">
        <f t="shared" si="350"/>
        <v>0</v>
      </c>
      <c r="K333" s="25">
        <f t="shared" si="351"/>
        <v>369464.4</v>
      </c>
      <c r="L333" s="361"/>
      <c r="M333" s="361"/>
      <c r="N333" s="361"/>
      <c r="O333" s="361"/>
    </row>
    <row r="334" spans="1:15" ht="15.75" thickBot="1">
      <c r="G334" s="75"/>
      <c r="H334" s="74"/>
      <c r="I334" s="74"/>
      <c r="J334" s="74"/>
      <c r="K334" s="75"/>
    </row>
    <row r="335" spans="1:15" ht="15.75" thickBot="1">
      <c r="B335" s="56" t="s">
        <v>34</v>
      </c>
      <c r="C335" s="57">
        <f t="shared" ref="C335:J335" si="352">+C332+C333</f>
        <v>821032</v>
      </c>
      <c r="D335" s="57">
        <f t="shared" si="352"/>
        <v>0</v>
      </c>
      <c r="E335" s="57">
        <f t="shared" si="352"/>
        <v>821032</v>
      </c>
      <c r="F335" s="57">
        <f t="shared" si="352"/>
        <v>82103.200000000012</v>
      </c>
      <c r="G335" s="57">
        <f t="shared" si="352"/>
        <v>738928.8</v>
      </c>
      <c r="H335" s="57">
        <f t="shared" si="352"/>
        <v>0</v>
      </c>
      <c r="I335" s="57">
        <f t="shared" si="352"/>
        <v>0</v>
      </c>
      <c r="J335" s="57">
        <f t="shared" si="352"/>
        <v>0</v>
      </c>
      <c r="K335" s="57">
        <f>+G335-H335-I335-J335</f>
        <v>738928.8</v>
      </c>
    </row>
    <row r="336" spans="1:15">
      <c r="C336" s="165"/>
      <c r="D336" s="165"/>
      <c r="E336" s="166"/>
      <c r="F336" s="148"/>
      <c r="G336" s="32"/>
      <c r="H336" s="220"/>
      <c r="I336" s="220"/>
      <c r="J336" s="220"/>
      <c r="K336" s="32"/>
      <c r="L336" s="148"/>
      <c r="M336" s="148"/>
      <c r="N336" s="167"/>
      <c r="O336" s="167"/>
    </row>
    <row r="337" spans="1:15" ht="15.75" customHeight="1">
      <c r="B337" s="363" t="s">
        <v>251</v>
      </c>
      <c r="C337" s="363"/>
      <c r="D337" s="363"/>
      <c r="E337" s="363"/>
      <c r="F337" s="363"/>
      <c r="G337" s="363"/>
      <c r="H337" s="218"/>
      <c r="I337" s="218"/>
      <c r="J337" s="218"/>
      <c r="K337" s="154"/>
      <c r="L337" s="138"/>
      <c r="M337" s="138"/>
    </row>
    <row r="338" spans="1:15" ht="18">
      <c r="A338" s="11"/>
      <c r="B338" s="139"/>
      <c r="C338" s="140"/>
      <c r="D338" s="140"/>
      <c r="E338" s="138"/>
      <c r="F338" s="138"/>
      <c r="G338" s="141"/>
      <c r="H338" s="138"/>
      <c r="I338" s="138"/>
      <c r="J338" s="138"/>
      <c r="K338" s="141"/>
      <c r="L338" s="138"/>
      <c r="M338" s="138"/>
    </row>
    <row r="339" spans="1:15" ht="25.5">
      <c r="A339" s="11"/>
      <c r="B339" s="12" t="s">
        <v>3</v>
      </c>
      <c r="C339" s="12" t="s">
        <v>4</v>
      </c>
      <c r="D339" s="13" t="s">
        <v>5</v>
      </c>
      <c r="E339" s="12" t="s">
        <v>6</v>
      </c>
      <c r="F339" s="14" t="s">
        <v>7</v>
      </c>
      <c r="G339" s="12" t="s">
        <v>8</v>
      </c>
      <c r="H339" s="13" t="s">
        <v>9</v>
      </c>
      <c r="I339" s="13" t="s">
        <v>10</v>
      </c>
      <c r="J339" s="13" t="s">
        <v>11</v>
      </c>
      <c r="K339" s="13" t="s">
        <v>12</v>
      </c>
      <c r="L339" s="358" t="s">
        <v>13</v>
      </c>
      <c r="M339" s="359"/>
      <c r="N339" s="359"/>
      <c r="O339" s="360"/>
    </row>
    <row r="340" spans="1:15" ht="18">
      <c r="A340" s="11"/>
      <c r="B340" s="155" t="s">
        <v>252</v>
      </c>
      <c r="C340" s="138"/>
      <c r="D340" s="140"/>
      <c r="E340" s="140"/>
      <c r="F340" s="140"/>
      <c r="G340" s="156"/>
      <c r="H340" s="140"/>
      <c r="I340" s="140"/>
      <c r="J340" s="140"/>
      <c r="K340" s="156"/>
      <c r="L340" s="140"/>
      <c r="M340" s="140"/>
    </row>
    <row r="341" spans="1:15">
      <c r="A341" s="11"/>
      <c r="B341" s="168" t="s">
        <v>261</v>
      </c>
      <c r="C341" s="169"/>
      <c r="D341" s="152"/>
      <c r="E341" s="169"/>
      <c r="F341" s="128"/>
      <c r="G341" s="41"/>
      <c r="H341" s="152"/>
      <c r="I341" s="152"/>
      <c r="J341" s="152"/>
      <c r="K341" s="41"/>
      <c r="L341" s="128"/>
      <c r="M341" s="128"/>
    </row>
    <row r="342" spans="1:15">
      <c r="A342" s="35">
        <v>152</v>
      </c>
      <c r="B342" s="149" t="s">
        <v>262</v>
      </c>
      <c r="C342" s="160">
        <v>410516</v>
      </c>
      <c r="D342" s="25">
        <f t="shared" ref="D342" si="353">+AB342</f>
        <v>0</v>
      </c>
      <c r="E342" s="88">
        <f t="shared" ref="E342" si="354">C342-D342</f>
        <v>410516</v>
      </c>
      <c r="F342" s="24">
        <f t="shared" ref="F342" si="355">E342*10%</f>
        <v>41051.600000000006</v>
      </c>
      <c r="G342" s="26">
        <f t="shared" ref="G342" si="356">+E342-F342</f>
        <v>369464.4</v>
      </c>
      <c r="H342" s="25">
        <f t="shared" ref="H342" si="357">AC342</f>
        <v>0</v>
      </c>
      <c r="I342" s="25">
        <f t="shared" ref="I342:J342" si="358">+AD342</f>
        <v>0</v>
      </c>
      <c r="J342" s="25">
        <f t="shared" si="358"/>
        <v>0</v>
      </c>
      <c r="K342" s="25">
        <f t="shared" ref="K342" si="359">G342-(H342+I342+J342)</f>
        <v>369464.4</v>
      </c>
      <c r="L342" s="361"/>
      <c r="M342" s="361"/>
      <c r="N342" s="361"/>
      <c r="O342" s="361"/>
    </row>
    <row r="343" spans="1:15">
      <c r="A343" s="35">
        <v>153</v>
      </c>
      <c r="B343" s="149" t="s">
        <v>260</v>
      </c>
      <c r="C343" s="160">
        <v>410516</v>
      </c>
      <c r="D343" s="25">
        <f>+AB343</f>
        <v>0</v>
      </c>
      <c r="E343" s="88">
        <f>C343-D343</f>
        <v>410516</v>
      </c>
      <c r="F343" s="24">
        <f>E343*10%</f>
        <v>41051.600000000006</v>
      </c>
      <c r="G343" s="26">
        <f>+E343-F343</f>
        <v>369464.4</v>
      </c>
      <c r="H343" s="25">
        <f>AC343</f>
        <v>0</v>
      </c>
      <c r="I343" s="25">
        <f>+AD343</f>
        <v>0</v>
      </c>
      <c r="J343" s="25">
        <f>+AE343</f>
        <v>0</v>
      </c>
      <c r="K343" s="25">
        <f>G343-(H343+I343+J343)</f>
        <v>369464.4</v>
      </c>
      <c r="L343" s="361"/>
      <c r="M343" s="361"/>
      <c r="N343" s="361"/>
      <c r="O343" s="361"/>
    </row>
    <row r="344" spans="1:15" ht="15.75" thickBot="1">
      <c r="C344" s="165"/>
      <c r="D344" s="165"/>
      <c r="E344" s="166"/>
      <c r="F344" s="148"/>
      <c r="G344" s="170"/>
      <c r="H344" s="171"/>
      <c r="I344" s="171"/>
      <c r="J344" s="171"/>
      <c r="K344" s="170"/>
      <c r="L344" s="172"/>
      <c r="M344" s="172"/>
      <c r="N344" s="167"/>
      <c r="O344" s="167"/>
    </row>
    <row r="345" spans="1:15" ht="15.75" thickBot="1">
      <c r="B345" s="56" t="s">
        <v>34</v>
      </c>
      <c r="C345" s="57">
        <f t="shared" ref="C345:J345" si="360">+C342+C343</f>
        <v>821032</v>
      </c>
      <c r="D345" s="57">
        <f t="shared" si="360"/>
        <v>0</v>
      </c>
      <c r="E345" s="57">
        <f t="shared" si="360"/>
        <v>821032</v>
      </c>
      <c r="F345" s="57">
        <f t="shared" si="360"/>
        <v>82103.200000000012</v>
      </c>
      <c r="G345" s="57">
        <f t="shared" si="360"/>
        <v>738928.8</v>
      </c>
      <c r="H345" s="57">
        <f t="shared" si="360"/>
        <v>0</v>
      </c>
      <c r="I345" s="57">
        <f t="shared" si="360"/>
        <v>0</v>
      </c>
      <c r="J345" s="57">
        <f t="shared" si="360"/>
        <v>0</v>
      </c>
      <c r="K345" s="57">
        <f>+G345-H345-I345-J345</f>
        <v>738928.8</v>
      </c>
      <c r="L345" s="172"/>
      <c r="M345" s="172"/>
      <c r="N345" s="167"/>
      <c r="O345" s="167"/>
    </row>
    <row r="346" spans="1:15">
      <c r="C346" s="165"/>
      <c r="D346" s="165"/>
      <c r="E346" s="166"/>
      <c r="F346" s="148"/>
      <c r="G346" s="170"/>
      <c r="H346" s="171"/>
      <c r="I346" s="171"/>
      <c r="J346" s="171"/>
      <c r="K346" s="170"/>
      <c r="L346" s="172"/>
      <c r="M346" s="172"/>
      <c r="N346" s="167"/>
      <c r="O346" s="167"/>
    </row>
    <row r="347" spans="1:15" ht="15.75" customHeight="1">
      <c r="B347" s="363" t="s">
        <v>251</v>
      </c>
      <c r="C347" s="363"/>
      <c r="D347" s="363"/>
      <c r="E347" s="363"/>
      <c r="F347" s="363"/>
      <c r="G347" s="363"/>
      <c r="H347" s="218"/>
      <c r="I347" s="218"/>
      <c r="J347" s="218"/>
      <c r="K347" s="154"/>
      <c r="L347" s="138"/>
      <c r="M347" s="138"/>
    </row>
    <row r="348" spans="1:15" ht="18">
      <c r="A348" s="11"/>
      <c r="B348" s="139"/>
      <c r="C348" s="140"/>
      <c r="D348" s="140"/>
      <c r="E348" s="138"/>
      <c r="F348" s="138"/>
      <c r="G348" s="141"/>
      <c r="H348" s="138"/>
      <c r="I348" s="138"/>
      <c r="J348" s="138"/>
      <c r="K348" s="141"/>
      <c r="L348" s="138"/>
      <c r="M348" s="138"/>
    </row>
    <row r="349" spans="1:15" ht="25.5">
      <c r="A349" s="11"/>
      <c r="B349" s="12" t="s">
        <v>3</v>
      </c>
      <c r="C349" s="12" t="s">
        <v>4</v>
      </c>
      <c r="D349" s="13" t="s">
        <v>5</v>
      </c>
      <c r="E349" s="12" t="s">
        <v>6</v>
      </c>
      <c r="F349" s="14" t="s">
        <v>7</v>
      </c>
      <c r="G349" s="12" t="s">
        <v>8</v>
      </c>
      <c r="H349" s="13" t="s">
        <v>9</v>
      </c>
      <c r="I349" s="13" t="s">
        <v>10</v>
      </c>
      <c r="J349" s="13" t="s">
        <v>11</v>
      </c>
      <c r="K349" s="13" t="s">
        <v>12</v>
      </c>
      <c r="L349" s="358" t="s">
        <v>13</v>
      </c>
      <c r="M349" s="359"/>
      <c r="N349" s="359"/>
      <c r="O349" s="360"/>
    </row>
    <row r="350" spans="1:15" ht="18">
      <c r="A350" s="11"/>
      <c r="B350" s="155" t="s">
        <v>252</v>
      </c>
      <c r="C350" s="138"/>
      <c r="D350" s="140"/>
      <c r="E350" s="140"/>
      <c r="F350" s="140"/>
      <c r="G350" s="156"/>
      <c r="H350" s="140"/>
      <c r="I350" s="140"/>
      <c r="J350" s="140"/>
      <c r="K350" s="156"/>
      <c r="L350" s="140"/>
      <c r="M350" s="140"/>
    </row>
    <row r="351" spans="1:15">
      <c r="A351" s="173"/>
      <c r="B351" s="162" t="s">
        <v>263</v>
      </c>
      <c r="C351" s="174"/>
      <c r="D351" s="11"/>
      <c r="E351" s="21"/>
      <c r="F351" s="21"/>
      <c r="G351" s="92"/>
      <c r="H351" s="11"/>
      <c r="I351" s="11"/>
      <c r="J351" s="11"/>
      <c r="K351" s="92"/>
      <c r="L351" s="175"/>
      <c r="M351" s="175"/>
      <c r="N351" s="176"/>
      <c r="O351" s="176"/>
    </row>
    <row r="352" spans="1:15">
      <c r="A352" s="35">
        <v>154</v>
      </c>
      <c r="B352" s="54" t="s">
        <v>264</v>
      </c>
      <c r="C352" s="72">
        <v>835000</v>
      </c>
      <c r="D352" s="25">
        <f t="shared" ref="D352:D353" si="361">+AB352</f>
        <v>0</v>
      </c>
      <c r="E352" s="88">
        <f t="shared" ref="E352:E353" si="362">C352-D352</f>
        <v>835000</v>
      </c>
      <c r="F352" s="24">
        <f t="shared" ref="F352:F353" si="363">E352*10%</f>
        <v>83500</v>
      </c>
      <c r="G352" s="26">
        <f t="shared" ref="G352:G353" si="364">+E352-F352</f>
        <v>751500</v>
      </c>
      <c r="H352" s="25">
        <f t="shared" ref="H352:H353" si="365">AC352</f>
        <v>0</v>
      </c>
      <c r="I352" s="25">
        <f t="shared" ref="I352:J353" si="366">+AD352</f>
        <v>0</v>
      </c>
      <c r="J352" s="25">
        <f t="shared" si="366"/>
        <v>0</v>
      </c>
      <c r="K352" s="25">
        <f t="shared" ref="K352:K353" si="367">G352-(H352+I352+J352)</f>
        <v>751500</v>
      </c>
      <c r="L352" s="361"/>
      <c r="M352" s="361"/>
      <c r="N352" s="361"/>
      <c r="O352" s="361"/>
    </row>
    <row r="353" spans="1:15">
      <c r="A353" s="35">
        <v>155</v>
      </c>
      <c r="B353" s="54" t="s">
        <v>343</v>
      </c>
      <c r="C353" s="72">
        <v>167750</v>
      </c>
      <c r="D353" s="25">
        <f t="shared" si="361"/>
        <v>0</v>
      </c>
      <c r="E353" s="88">
        <f t="shared" si="362"/>
        <v>167750</v>
      </c>
      <c r="F353" s="24">
        <f t="shared" si="363"/>
        <v>16775</v>
      </c>
      <c r="G353" s="26">
        <f t="shared" si="364"/>
        <v>150975</v>
      </c>
      <c r="H353" s="25">
        <f t="shared" si="365"/>
        <v>0</v>
      </c>
      <c r="I353" s="25">
        <f t="shared" si="366"/>
        <v>0</v>
      </c>
      <c r="J353" s="25">
        <f t="shared" si="366"/>
        <v>0</v>
      </c>
      <c r="K353" s="25">
        <f t="shared" si="367"/>
        <v>150975</v>
      </c>
      <c r="L353" s="361"/>
      <c r="M353" s="361"/>
      <c r="N353" s="361"/>
      <c r="O353" s="361"/>
    </row>
    <row r="354" spans="1:15" ht="15.75" thickBot="1">
      <c r="C354" s="165"/>
      <c r="D354" s="165"/>
      <c r="E354" s="166"/>
      <c r="F354" s="148"/>
      <c r="G354" s="32"/>
      <c r="H354" s="220"/>
      <c r="I354" s="220"/>
      <c r="J354" s="220"/>
      <c r="K354" s="32"/>
      <c r="L354" s="34"/>
      <c r="M354" s="34"/>
      <c r="N354" s="177"/>
      <c r="O354" s="177"/>
    </row>
    <row r="355" spans="1:15" ht="15.75" thickBot="1">
      <c r="B355" s="56" t="s">
        <v>34</v>
      </c>
      <c r="C355" s="57">
        <f t="shared" ref="C355:J355" si="368">+C352+C353</f>
        <v>1002750</v>
      </c>
      <c r="D355" s="57">
        <f t="shared" si="368"/>
        <v>0</v>
      </c>
      <c r="E355" s="57">
        <f t="shared" si="368"/>
        <v>1002750</v>
      </c>
      <c r="F355" s="57">
        <f t="shared" si="368"/>
        <v>100275</v>
      </c>
      <c r="G355" s="57">
        <f t="shared" si="368"/>
        <v>902475</v>
      </c>
      <c r="H355" s="57">
        <f t="shared" si="368"/>
        <v>0</v>
      </c>
      <c r="I355" s="57">
        <f t="shared" si="368"/>
        <v>0</v>
      </c>
      <c r="J355" s="57">
        <f t="shared" si="368"/>
        <v>0</v>
      </c>
      <c r="K355" s="57">
        <f>+G355-H355-I355-J355</f>
        <v>902475</v>
      </c>
      <c r="L355" s="34"/>
      <c r="M355" s="34"/>
      <c r="N355" s="177"/>
      <c r="O355" s="177"/>
    </row>
    <row r="356" spans="1:15">
      <c r="C356" s="165"/>
      <c r="D356" s="165"/>
      <c r="E356" s="166"/>
      <c r="F356" s="148"/>
      <c r="G356" s="32"/>
      <c r="H356" s="220"/>
      <c r="I356" s="220"/>
      <c r="J356" s="220"/>
      <c r="K356" s="32"/>
      <c r="L356" s="34"/>
      <c r="M356" s="34"/>
      <c r="N356" s="177"/>
      <c r="O356" s="177"/>
    </row>
    <row r="357" spans="1:15" ht="15.75" customHeight="1">
      <c r="B357" s="363" t="s">
        <v>251</v>
      </c>
      <c r="C357" s="363"/>
      <c r="D357" s="363"/>
      <c r="E357" s="363"/>
      <c r="F357" s="363"/>
      <c r="G357" s="363"/>
      <c r="H357" s="218"/>
      <c r="I357" s="218"/>
      <c r="J357" s="218"/>
      <c r="K357" s="154"/>
      <c r="L357" s="141"/>
      <c r="M357" s="141"/>
      <c r="N357" s="176"/>
      <c r="O357" s="176"/>
    </row>
    <row r="358" spans="1:15" ht="18">
      <c r="A358" s="11"/>
      <c r="B358" s="139"/>
      <c r="C358" s="140"/>
      <c r="D358" s="140"/>
      <c r="E358" s="138"/>
      <c r="F358" s="138"/>
      <c r="G358" s="141"/>
      <c r="H358" s="138"/>
      <c r="I358" s="138"/>
      <c r="J358" s="138"/>
      <c r="K358" s="141"/>
      <c r="L358" s="141"/>
      <c r="M358" s="141"/>
      <c r="N358" s="176"/>
      <c r="O358" s="176"/>
    </row>
    <row r="359" spans="1:15" ht="25.5">
      <c r="A359" s="11"/>
      <c r="B359" s="12" t="s">
        <v>3</v>
      </c>
      <c r="C359" s="12" t="s">
        <v>4</v>
      </c>
      <c r="D359" s="13" t="s">
        <v>5</v>
      </c>
      <c r="E359" s="12" t="s">
        <v>6</v>
      </c>
      <c r="F359" s="14" t="s">
        <v>7</v>
      </c>
      <c r="G359" s="12" t="s">
        <v>8</v>
      </c>
      <c r="H359" s="13" t="s">
        <v>9</v>
      </c>
      <c r="I359" s="13" t="s">
        <v>10</v>
      </c>
      <c r="J359" s="13" t="s">
        <v>11</v>
      </c>
      <c r="K359" s="13" t="s">
        <v>12</v>
      </c>
      <c r="L359" s="358" t="s">
        <v>13</v>
      </c>
      <c r="M359" s="359"/>
      <c r="N359" s="359"/>
      <c r="O359" s="360"/>
    </row>
    <row r="360" spans="1:15" ht="18">
      <c r="A360" s="11"/>
      <c r="B360" s="155" t="s">
        <v>252</v>
      </c>
      <c r="C360" s="138"/>
      <c r="D360" s="140"/>
      <c r="E360" s="140"/>
      <c r="F360" s="140"/>
      <c r="G360" s="156"/>
      <c r="H360" s="140"/>
      <c r="I360" s="140"/>
      <c r="J360" s="140"/>
      <c r="K360" s="156"/>
      <c r="L360" s="156"/>
      <c r="M360" s="156"/>
      <c r="N360" s="176"/>
      <c r="O360" s="176"/>
    </row>
    <row r="361" spans="1:15">
      <c r="A361" s="173"/>
      <c r="B361" s="162" t="s">
        <v>265</v>
      </c>
      <c r="C361" s="21"/>
      <c r="D361" s="11"/>
      <c r="E361" s="21"/>
      <c r="F361" s="21"/>
      <c r="G361" s="92"/>
      <c r="H361" s="11"/>
      <c r="I361" s="11"/>
      <c r="J361" s="11"/>
      <c r="K361" s="92"/>
      <c r="L361" s="175"/>
      <c r="M361" s="175"/>
      <c r="N361" s="177"/>
      <c r="O361" s="177"/>
    </row>
    <row r="362" spans="1:15">
      <c r="A362" s="86">
        <v>156</v>
      </c>
      <c r="B362" s="228" t="s">
        <v>266</v>
      </c>
      <c r="C362" s="88"/>
      <c r="D362" s="26">
        <f t="shared" ref="D362" si="369">+AB362</f>
        <v>0</v>
      </c>
      <c r="E362" s="88">
        <f t="shared" ref="E362" si="370">C362-D362</f>
        <v>0</v>
      </c>
      <c r="F362" s="88">
        <f t="shared" ref="F362" si="371">E362*10%</f>
        <v>0</v>
      </c>
      <c r="G362" s="25">
        <f t="shared" ref="G362" si="372">+E362-F362</f>
        <v>0</v>
      </c>
      <c r="H362" s="26">
        <f t="shared" ref="H362" si="373">AC362</f>
        <v>0</v>
      </c>
      <c r="I362" s="26">
        <f t="shared" ref="I362:J362" si="374">+AD362</f>
        <v>0</v>
      </c>
      <c r="J362" s="26">
        <f t="shared" si="374"/>
        <v>0</v>
      </c>
      <c r="K362" s="25">
        <f t="shared" ref="K362" si="375">G362-(H362+I362+J362)</f>
        <v>0</v>
      </c>
      <c r="L362" s="367"/>
      <c r="M362" s="367"/>
      <c r="N362" s="367"/>
      <c r="O362" s="367"/>
    </row>
    <row r="363" spans="1:15" ht="15.75" thickBot="1">
      <c r="C363" s="165"/>
      <c r="D363" s="165"/>
      <c r="E363" s="166"/>
      <c r="F363" s="148"/>
      <c r="G363" s="32"/>
      <c r="H363" s="220"/>
      <c r="I363" s="220"/>
      <c r="J363" s="220"/>
      <c r="K363" s="32"/>
      <c r="L363" s="34"/>
      <c r="M363" s="34"/>
      <c r="N363" s="177"/>
      <c r="O363" s="177"/>
    </row>
    <row r="364" spans="1:15" ht="15.75" thickBot="1">
      <c r="B364" s="56" t="s">
        <v>34</v>
      </c>
      <c r="C364" s="57">
        <f t="shared" ref="C364:J364" si="376">+C361+C362</f>
        <v>0</v>
      </c>
      <c r="D364" s="57">
        <f t="shared" si="376"/>
        <v>0</v>
      </c>
      <c r="E364" s="57">
        <f t="shared" si="376"/>
        <v>0</v>
      </c>
      <c r="F364" s="57">
        <f t="shared" si="376"/>
        <v>0</v>
      </c>
      <c r="G364" s="57">
        <f t="shared" si="376"/>
        <v>0</v>
      </c>
      <c r="H364" s="57">
        <f t="shared" si="376"/>
        <v>0</v>
      </c>
      <c r="I364" s="57">
        <f t="shared" si="376"/>
        <v>0</v>
      </c>
      <c r="J364" s="57">
        <f t="shared" si="376"/>
        <v>0</v>
      </c>
      <c r="K364" s="57">
        <f>+G364-H364-I364-J364</f>
        <v>0</v>
      </c>
      <c r="L364" s="34"/>
      <c r="M364" s="34"/>
      <c r="N364" s="177"/>
      <c r="O364" s="177"/>
    </row>
    <row r="365" spans="1:15">
      <c r="C365" s="165"/>
      <c r="D365" s="165"/>
      <c r="E365" s="166"/>
      <c r="F365" s="148"/>
      <c r="G365" s="32"/>
      <c r="H365" s="220"/>
      <c r="I365" s="220"/>
      <c r="J365" s="220"/>
      <c r="K365" s="32"/>
      <c r="L365" s="34"/>
      <c r="M365" s="34"/>
      <c r="N365" s="177"/>
      <c r="O365" s="177"/>
    </row>
    <row r="366" spans="1:15" ht="15.75" customHeight="1">
      <c r="B366" s="363" t="s">
        <v>251</v>
      </c>
      <c r="C366" s="363"/>
      <c r="D366" s="363"/>
      <c r="E366" s="363"/>
      <c r="F366" s="363"/>
      <c r="G366" s="363"/>
      <c r="H366" s="218"/>
      <c r="I366" s="218"/>
      <c r="J366" s="218"/>
      <c r="K366" s="154"/>
      <c r="L366" s="138"/>
      <c r="M366" s="138"/>
    </row>
    <row r="367" spans="1:15" ht="18">
      <c r="A367" s="11"/>
      <c r="B367" s="139"/>
      <c r="C367" s="140"/>
      <c r="D367" s="140"/>
      <c r="E367" s="138"/>
      <c r="F367" s="138"/>
      <c r="G367" s="141"/>
      <c r="H367" s="138"/>
      <c r="I367" s="138"/>
      <c r="J367" s="138"/>
      <c r="K367" s="141"/>
      <c r="L367" s="138"/>
      <c r="M367" s="138"/>
    </row>
    <row r="368" spans="1:15" ht="25.5">
      <c r="A368" s="11"/>
      <c r="B368" s="12" t="s">
        <v>3</v>
      </c>
      <c r="C368" s="12" t="s">
        <v>4</v>
      </c>
      <c r="D368" s="13" t="s">
        <v>5</v>
      </c>
      <c r="E368" s="12" t="s">
        <v>6</v>
      </c>
      <c r="F368" s="14" t="s">
        <v>7</v>
      </c>
      <c r="G368" s="12" t="s">
        <v>8</v>
      </c>
      <c r="H368" s="13" t="s">
        <v>9</v>
      </c>
      <c r="I368" s="13" t="s">
        <v>10</v>
      </c>
      <c r="J368" s="13" t="s">
        <v>11</v>
      </c>
      <c r="K368" s="13" t="s">
        <v>12</v>
      </c>
      <c r="L368" s="358" t="s">
        <v>13</v>
      </c>
      <c r="M368" s="359"/>
      <c r="N368" s="359"/>
      <c r="O368" s="360"/>
    </row>
    <row r="369" spans="1:15" ht="18">
      <c r="A369" s="11"/>
      <c r="B369" s="155" t="s">
        <v>252</v>
      </c>
      <c r="C369" s="138"/>
      <c r="D369" s="140"/>
      <c r="E369" s="140"/>
      <c r="F369" s="140"/>
      <c r="G369" s="156"/>
      <c r="H369" s="140"/>
      <c r="I369" s="140"/>
      <c r="J369" s="140"/>
      <c r="K369" s="156"/>
      <c r="L369" s="140"/>
      <c r="M369" s="140"/>
    </row>
    <row r="370" spans="1:15">
      <c r="A370" s="144"/>
      <c r="B370" s="162" t="s">
        <v>344</v>
      </c>
      <c r="C370" s="163"/>
      <c r="D370" s="152"/>
      <c r="E370" s="128"/>
      <c r="F370" s="128"/>
      <c r="G370" s="41"/>
      <c r="H370" s="152"/>
      <c r="I370" s="152"/>
      <c r="J370" s="152"/>
      <c r="K370" s="41"/>
      <c r="L370" s="128"/>
      <c r="M370" s="128"/>
    </row>
    <row r="371" spans="1:15">
      <c r="A371" s="35">
        <v>157</v>
      </c>
      <c r="B371" s="164" t="s">
        <v>345</v>
      </c>
      <c r="C371" s="160">
        <v>345000</v>
      </c>
      <c r="D371" s="25">
        <f t="shared" ref="D371:D374" si="377">+AB371</f>
        <v>0</v>
      </c>
      <c r="E371" s="88">
        <f t="shared" ref="E371:E374" si="378">C371-D371</f>
        <v>345000</v>
      </c>
      <c r="F371" s="24">
        <f t="shared" ref="F371:F374" si="379">E371*10%</f>
        <v>34500</v>
      </c>
      <c r="G371" s="26">
        <f t="shared" ref="G371:G374" si="380">+E371-F371</f>
        <v>310500</v>
      </c>
      <c r="H371" s="25">
        <f t="shared" ref="H371:H374" si="381">AC371</f>
        <v>0</v>
      </c>
      <c r="I371" s="25">
        <f t="shared" ref="I371:J374" si="382">+AD371</f>
        <v>0</v>
      </c>
      <c r="J371" s="25">
        <f t="shared" si="382"/>
        <v>0</v>
      </c>
      <c r="K371" s="25">
        <f t="shared" ref="K371:K374" si="383">G371-(H371+I371+J371)</f>
        <v>310500</v>
      </c>
      <c r="L371" s="361"/>
      <c r="M371" s="361"/>
      <c r="N371" s="361"/>
      <c r="O371" s="361"/>
    </row>
    <row r="372" spans="1:15" ht="15" customHeight="1">
      <c r="A372" s="35">
        <v>158</v>
      </c>
      <c r="B372" s="164" t="s">
        <v>375</v>
      </c>
      <c r="C372" s="160">
        <f>278000+64867</f>
        <v>342867</v>
      </c>
      <c r="D372" s="25">
        <f t="shared" si="377"/>
        <v>0</v>
      </c>
      <c r="E372" s="88">
        <f t="shared" si="378"/>
        <v>342867</v>
      </c>
      <c r="F372" s="24">
        <f t="shared" si="379"/>
        <v>34286.700000000004</v>
      </c>
      <c r="G372" s="26">
        <f t="shared" si="380"/>
        <v>308580.3</v>
      </c>
      <c r="H372" s="25">
        <f t="shared" si="381"/>
        <v>0</v>
      </c>
      <c r="I372" s="25">
        <f t="shared" si="382"/>
        <v>0</v>
      </c>
      <c r="J372" s="25">
        <f t="shared" si="382"/>
        <v>0</v>
      </c>
      <c r="K372" s="25">
        <f t="shared" si="383"/>
        <v>308580.3</v>
      </c>
      <c r="L372" s="361" t="s">
        <v>376</v>
      </c>
      <c r="M372" s="361"/>
      <c r="N372" s="361"/>
      <c r="O372" s="361"/>
    </row>
    <row r="373" spans="1:15">
      <c r="A373" s="35">
        <v>159</v>
      </c>
      <c r="B373" s="164" t="s">
        <v>349</v>
      </c>
      <c r="C373" s="160">
        <v>278000</v>
      </c>
      <c r="D373" s="25">
        <f t="shared" si="377"/>
        <v>0</v>
      </c>
      <c r="E373" s="88">
        <f t="shared" si="378"/>
        <v>278000</v>
      </c>
      <c r="F373" s="24">
        <f t="shared" si="379"/>
        <v>27800</v>
      </c>
      <c r="G373" s="26">
        <f t="shared" si="380"/>
        <v>250200</v>
      </c>
      <c r="H373" s="25">
        <f t="shared" si="381"/>
        <v>0</v>
      </c>
      <c r="I373" s="25">
        <f t="shared" si="382"/>
        <v>0</v>
      </c>
      <c r="J373" s="25">
        <f t="shared" si="382"/>
        <v>0</v>
      </c>
      <c r="K373" s="25">
        <f t="shared" si="383"/>
        <v>250200</v>
      </c>
      <c r="L373" s="361"/>
      <c r="M373" s="361"/>
      <c r="N373" s="361"/>
      <c r="O373" s="361"/>
    </row>
    <row r="374" spans="1:15">
      <c r="A374" s="35">
        <v>160</v>
      </c>
      <c r="B374" s="149" t="s">
        <v>350</v>
      </c>
      <c r="C374" s="160">
        <v>60000</v>
      </c>
      <c r="D374" s="25">
        <f t="shared" si="377"/>
        <v>0</v>
      </c>
      <c r="E374" s="88">
        <f t="shared" si="378"/>
        <v>60000</v>
      </c>
      <c r="F374" s="24">
        <f t="shared" si="379"/>
        <v>6000</v>
      </c>
      <c r="G374" s="26">
        <f t="shared" si="380"/>
        <v>54000</v>
      </c>
      <c r="H374" s="25">
        <f t="shared" si="381"/>
        <v>0</v>
      </c>
      <c r="I374" s="25">
        <f t="shared" si="382"/>
        <v>0</v>
      </c>
      <c r="J374" s="25">
        <f t="shared" si="382"/>
        <v>0</v>
      </c>
      <c r="K374" s="25">
        <f t="shared" si="383"/>
        <v>54000</v>
      </c>
      <c r="L374" s="361"/>
      <c r="M374" s="361"/>
      <c r="N374" s="361"/>
      <c r="O374" s="361"/>
    </row>
    <row r="375" spans="1:15" ht="15.75" thickBot="1">
      <c r="C375" s="165"/>
      <c r="D375" s="165"/>
      <c r="E375" s="166"/>
      <c r="F375" s="148"/>
      <c r="G375" s="32"/>
      <c r="H375" s="220"/>
      <c r="I375" s="220"/>
      <c r="J375" s="220"/>
      <c r="K375" s="32"/>
      <c r="L375" s="148"/>
      <c r="M375" s="148"/>
      <c r="N375" s="167"/>
      <c r="O375" s="167"/>
    </row>
    <row r="376" spans="1:15" ht="15.75" thickBot="1">
      <c r="B376" s="56" t="s">
        <v>34</v>
      </c>
      <c r="C376" s="57">
        <f>+C371+C372+C373+C374</f>
        <v>1025867</v>
      </c>
      <c r="D376" s="57">
        <f t="shared" ref="D376:J376" si="384">+D371+D372+D373+D374</f>
        <v>0</v>
      </c>
      <c r="E376" s="57">
        <f t="shared" si="384"/>
        <v>1025867</v>
      </c>
      <c r="F376" s="57">
        <f t="shared" si="384"/>
        <v>102586.70000000001</v>
      </c>
      <c r="G376" s="57">
        <f t="shared" si="384"/>
        <v>923280.3</v>
      </c>
      <c r="H376" s="57">
        <f t="shared" si="384"/>
        <v>0</v>
      </c>
      <c r="I376" s="57">
        <f t="shared" si="384"/>
        <v>0</v>
      </c>
      <c r="J376" s="57">
        <f t="shared" si="384"/>
        <v>0</v>
      </c>
      <c r="K376" s="57">
        <f>+G376-H376-I376-J376</f>
        <v>923280.3</v>
      </c>
      <c r="L376" s="148"/>
      <c r="M376" s="148"/>
      <c r="N376" s="167"/>
      <c r="O376" s="167"/>
    </row>
    <row r="377" spans="1:15">
      <c r="C377" s="165"/>
      <c r="D377" s="165"/>
      <c r="E377" s="166"/>
      <c r="F377" s="148"/>
      <c r="G377" s="32"/>
      <c r="H377" s="220"/>
      <c r="I377" s="220"/>
      <c r="J377" s="220"/>
      <c r="K377" s="32"/>
      <c r="L377" s="148"/>
      <c r="M377" s="148"/>
      <c r="N377" s="167"/>
      <c r="O377" s="167"/>
    </row>
    <row r="378" spans="1:15">
      <c r="B378" s="178" t="s">
        <v>377</v>
      </c>
      <c r="E378" s="178"/>
      <c r="F378" s="178"/>
      <c r="G378" s="179"/>
      <c r="H378" s="178"/>
      <c r="I378" s="178"/>
      <c r="J378" s="178"/>
      <c r="K378" s="179"/>
      <c r="L378" s="178"/>
      <c r="M378" s="178"/>
      <c r="N378" s="178"/>
    </row>
    <row r="379" spans="1:15">
      <c r="B379" s="178"/>
      <c r="E379" s="178"/>
      <c r="F379" s="178"/>
      <c r="G379" s="179"/>
      <c r="H379" s="178"/>
      <c r="I379" s="178"/>
      <c r="J379" s="178"/>
      <c r="K379" s="179"/>
      <c r="L379" s="178"/>
      <c r="M379" s="178"/>
      <c r="N379" s="178"/>
    </row>
    <row r="380" spans="1:15" ht="25.5">
      <c r="B380" s="12" t="s">
        <v>3</v>
      </c>
      <c r="C380" s="12" t="s">
        <v>4</v>
      </c>
      <c r="D380" s="13" t="s">
        <v>5</v>
      </c>
      <c r="E380" s="12" t="s">
        <v>6</v>
      </c>
      <c r="F380" s="14" t="s">
        <v>7</v>
      </c>
      <c r="G380" s="12" t="s">
        <v>8</v>
      </c>
      <c r="H380" s="13" t="s">
        <v>9</v>
      </c>
      <c r="I380" s="13" t="s">
        <v>10</v>
      </c>
      <c r="J380" s="13" t="s">
        <v>11</v>
      </c>
      <c r="K380" s="13" t="s">
        <v>12</v>
      </c>
      <c r="L380" s="358" t="s">
        <v>13</v>
      </c>
      <c r="M380" s="359"/>
      <c r="N380" s="359"/>
      <c r="O380" s="360"/>
    </row>
    <row r="381" spans="1:15">
      <c r="A381" s="35">
        <v>161</v>
      </c>
      <c r="B381" s="47" t="s">
        <v>280</v>
      </c>
      <c r="C381" s="160">
        <v>714000</v>
      </c>
      <c r="D381" s="25">
        <f t="shared" ref="D381:D387" si="385">+AB381</f>
        <v>0</v>
      </c>
      <c r="E381" s="24">
        <f t="shared" ref="E381:E387" si="386">C381-D381</f>
        <v>714000</v>
      </c>
      <c r="F381" s="24">
        <f t="shared" ref="F381:F387" si="387">E381*10%</f>
        <v>71400</v>
      </c>
      <c r="G381" s="25">
        <f t="shared" ref="G381:G387" si="388">+E381-F381</f>
        <v>642600</v>
      </c>
      <c r="H381" s="25">
        <f t="shared" ref="H381:H387" si="389">AC381</f>
        <v>0</v>
      </c>
      <c r="I381" s="25">
        <f t="shared" ref="I381:J387" si="390">+AD381</f>
        <v>0</v>
      </c>
      <c r="J381" s="25">
        <f t="shared" si="390"/>
        <v>0</v>
      </c>
      <c r="K381" s="25">
        <f t="shared" ref="K381:K387" si="391">G381-(H381+I381+J381)</f>
        <v>642600</v>
      </c>
      <c r="L381" s="361"/>
      <c r="M381" s="361"/>
      <c r="N381" s="361"/>
      <c r="O381" s="361"/>
    </row>
    <row r="382" spans="1:15">
      <c r="A382" s="35">
        <v>162</v>
      </c>
      <c r="B382" s="47" t="s">
        <v>281</v>
      </c>
      <c r="C382" s="160">
        <v>533000</v>
      </c>
      <c r="D382" s="25">
        <f t="shared" si="385"/>
        <v>0</v>
      </c>
      <c r="E382" s="24">
        <f t="shared" si="386"/>
        <v>533000</v>
      </c>
      <c r="F382" s="24">
        <f t="shared" si="387"/>
        <v>53300</v>
      </c>
      <c r="G382" s="25">
        <f t="shared" si="388"/>
        <v>479700</v>
      </c>
      <c r="H382" s="25">
        <f t="shared" si="389"/>
        <v>0</v>
      </c>
      <c r="I382" s="25">
        <f t="shared" si="390"/>
        <v>0</v>
      </c>
      <c r="J382" s="25">
        <f t="shared" si="390"/>
        <v>0</v>
      </c>
      <c r="K382" s="25">
        <f t="shared" si="391"/>
        <v>479700</v>
      </c>
      <c r="L382" s="361"/>
      <c r="M382" s="361"/>
      <c r="N382" s="361"/>
      <c r="O382" s="361"/>
    </row>
    <row r="383" spans="1:15">
      <c r="A383" s="35">
        <v>163</v>
      </c>
      <c r="B383" s="47" t="s">
        <v>282</v>
      </c>
      <c r="C383" s="160">
        <v>533000</v>
      </c>
      <c r="D383" s="25">
        <f t="shared" si="385"/>
        <v>0</v>
      </c>
      <c r="E383" s="24">
        <f t="shared" si="386"/>
        <v>533000</v>
      </c>
      <c r="F383" s="24">
        <f t="shared" si="387"/>
        <v>53300</v>
      </c>
      <c r="G383" s="25">
        <f t="shared" si="388"/>
        <v>479700</v>
      </c>
      <c r="H383" s="25">
        <f t="shared" si="389"/>
        <v>0</v>
      </c>
      <c r="I383" s="25">
        <f t="shared" si="390"/>
        <v>0</v>
      </c>
      <c r="J383" s="25">
        <f t="shared" si="390"/>
        <v>0</v>
      </c>
      <c r="K383" s="25">
        <f t="shared" si="391"/>
        <v>479700</v>
      </c>
      <c r="L383" s="361"/>
      <c r="M383" s="361"/>
      <c r="N383" s="361"/>
      <c r="O383" s="361"/>
    </row>
    <row r="384" spans="1:15" ht="15" customHeight="1">
      <c r="A384" s="50">
        <v>164</v>
      </c>
      <c r="B384" s="47" t="s">
        <v>283</v>
      </c>
      <c r="C384" s="24">
        <v>0</v>
      </c>
      <c r="D384" s="25">
        <f t="shared" si="385"/>
        <v>0</v>
      </c>
      <c r="E384" s="24">
        <f t="shared" si="386"/>
        <v>0</v>
      </c>
      <c r="F384" s="24">
        <f t="shared" si="387"/>
        <v>0</v>
      </c>
      <c r="G384" s="25">
        <f t="shared" si="388"/>
        <v>0</v>
      </c>
      <c r="H384" s="25">
        <v>0</v>
      </c>
      <c r="I384" s="25">
        <f t="shared" si="390"/>
        <v>0</v>
      </c>
      <c r="J384" s="25">
        <f t="shared" si="390"/>
        <v>0</v>
      </c>
      <c r="K384" s="25">
        <v>0</v>
      </c>
      <c r="L384" s="361" t="s">
        <v>378</v>
      </c>
      <c r="M384" s="361"/>
      <c r="N384" s="361"/>
      <c r="O384" s="361"/>
    </row>
    <row r="385" spans="1:15">
      <c r="A385" s="35">
        <v>165</v>
      </c>
      <c r="B385" s="47" t="s">
        <v>284</v>
      </c>
      <c r="C385" s="160">
        <v>307000</v>
      </c>
      <c r="D385" s="25">
        <f t="shared" si="385"/>
        <v>0</v>
      </c>
      <c r="E385" s="24">
        <f t="shared" si="386"/>
        <v>307000</v>
      </c>
      <c r="F385" s="24">
        <f t="shared" si="387"/>
        <v>30700</v>
      </c>
      <c r="G385" s="25">
        <f t="shared" si="388"/>
        <v>276300</v>
      </c>
      <c r="H385" s="25">
        <f t="shared" si="389"/>
        <v>0</v>
      </c>
      <c r="I385" s="25">
        <f t="shared" si="390"/>
        <v>0</v>
      </c>
      <c r="J385" s="25">
        <f t="shared" si="390"/>
        <v>0</v>
      </c>
      <c r="K385" s="25">
        <f t="shared" si="391"/>
        <v>276300</v>
      </c>
      <c r="L385" s="361"/>
      <c r="M385" s="361"/>
      <c r="N385" s="361"/>
      <c r="O385" s="361"/>
    </row>
    <row r="386" spans="1:15">
      <c r="A386" s="35">
        <v>166</v>
      </c>
      <c r="B386" s="47" t="s">
        <v>285</v>
      </c>
      <c r="C386" s="160">
        <v>508000</v>
      </c>
      <c r="D386" s="25">
        <f t="shared" si="385"/>
        <v>0</v>
      </c>
      <c r="E386" s="24">
        <f t="shared" si="386"/>
        <v>508000</v>
      </c>
      <c r="F386" s="24">
        <f t="shared" si="387"/>
        <v>50800</v>
      </c>
      <c r="G386" s="25">
        <f t="shared" si="388"/>
        <v>457200</v>
      </c>
      <c r="H386" s="25">
        <f t="shared" si="389"/>
        <v>0</v>
      </c>
      <c r="I386" s="25">
        <f t="shared" si="390"/>
        <v>0</v>
      </c>
      <c r="J386" s="25">
        <f t="shared" si="390"/>
        <v>0</v>
      </c>
      <c r="K386" s="25">
        <f t="shared" si="391"/>
        <v>457200</v>
      </c>
      <c r="L386" s="361"/>
      <c r="M386" s="361"/>
      <c r="N386" s="361"/>
      <c r="O386" s="361"/>
    </row>
    <row r="387" spans="1:15">
      <c r="A387" s="35">
        <v>167</v>
      </c>
      <c r="B387" s="47" t="s">
        <v>286</v>
      </c>
      <c r="C387" s="160">
        <v>472000</v>
      </c>
      <c r="D387" s="25">
        <f t="shared" si="385"/>
        <v>0</v>
      </c>
      <c r="E387" s="24">
        <f t="shared" si="386"/>
        <v>472000</v>
      </c>
      <c r="F387" s="24">
        <f t="shared" si="387"/>
        <v>47200</v>
      </c>
      <c r="G387" s="25">
        <f t="shared" si="388"/>
        <v>424800</v>
      </c>
      <c r="H387" s="25">
        <f t="shared" si="389"/>
        <v>0</v>
      </c>
      <c r="I387" s="25">
        <f t="shared" si="390"/>
        <v>0</v>
      </c>
      <c r="J387" s="25">
        <f t="shared" si="390"/>
        <v>0</v>
      </c>
      <c r="K387" s="25">
        <f t="shared" si="391"/>
        <v>424800</v>
      </c>
      <c r="L387" s="361"/>
      <c r="M387" s="361"/>
      <c r="N387" s="361"/>
      <c r="O387" s="361"/>
    </row>
    <row r="388" spans="1:15" ht="15.75" thickBot="1">
      <c r="C388" s="229"/>
      <c r="D388" s="229"/>
      <c r="E388" s="229"/>
      <c r="F388" s="229"/>
      <c r="G388" s="230"/>
      <c r="H388" s="231"/>
      <c r="I388" s="231"/>
      <c r="J388" s="231"/>
      <c r="K388" s="230"/>
    </row>
    <row r="389" spans="1:15" ht="15.75" thickBot="1">
      <c r="B389" s="56" t="s">
        <v>34</v>
      </c>
      <c r="C389" s="232">
        <f>SUM(C381:C388)</f>
        <v>3067000</v>
      </c>
      <c r="D389" s="232">
        <f t="shared" ref="D389:J389" si="392">SUM(D381:D388)</f>
        <v>0</v>
      </c>
      <c r="E389" s="232">
        <f t="shared" si="392"/>
        <v>3067000</v>
      </c>
      <c r="F389" s="232">
        <f t="shared" si="392"/>
        <v>306700</v>
      </c>
      <c r="G389" s="232">
        <f t="shared" si="392"/>
        <v>2760300</v>
      </c>
      <c r="H389" s="232">
        <f t="shared" si="392"/>
        <v>0</v>
      </c>
      <c r="I389" s="232">
        <f t="shared" si="392"/>
        <v>0</v>
      </c>
      <c r="J389" s="232">
        <f t="shared" si="392"/>
        <v>0</v>
      </c>
      <c r="K389" s="244">
        <f>+G389-H389-I389-J389</f>
        <v>2760300</v>
      </c>
      <c r="L389" s="187"/>
      <c r="M389" s="187"/>
      <c r="N389" s="73"/>
    </row>
    <row r="390" spans="1:15" ht="15.75" thickBot="1">
      <c r="C390" s="46"/>
      <c r="D390" s="46"/>
      <c r="E390" s="46"/>
      <c r="F390" s="46"/>
      <c r="G390" s="20"/>
      <c r="H390" s="20"/>
      <c r="I390" s="20"/>
      <c r="J390" s="20"/>
      <c r="K390" s="20"/>
      <c r="L390" s="32"/>
      <c r="M390" s="32"/>
      <c r="N390" s="32"/>
      <c r="O390" s="46"/>
    </row>
    <row r="391" spans="1:15" ht="15.75" thickBot="1">
      <c r="A391" s="11"/>
      <c r="B391" s="56" t="s">
        <v>379</v>
      </c>
      <c r="C391" s="57">
        <f t="shared" ref="C391:K391" si="393">+C389+C362+C353+C352+C342+C343+C333+C332+C323+C322+C313</f>
        <v>6612977</v>
      </c>
      <c r="D391" s="57">
        <f t="shared" si="393"/>
        <v>0</v>
      </c>
      <c r="E391" s="57">
        <f t="shared" si="393"/>
        <v>6612977</v>
      </c>
      <c r="F391" s="57">
        <f t="shared" si="393"/>
        <v>661297.69999999995</v>
      </c>
      <c r="G391" s="58">
        <f t="shared" si="393"/>
        <v>5951679.3000000007</v>
      </c>
      <c r="H391" s="57">
        <f t="shared" si="393"/>
        <v>0</v>
      </c>
      <c r="I391" s="57">
        <f t="shared" si="393"/>
        <v>0</v>
      </c>
      <c r="J391" s="57">
        <f t="shared" si="393"/>
        <v>0</v>
      </c>
      <c r="K391" s="58">
        <f t="shared" si="393"/>
        <v>5951679.3000000007</v>
      </c>
      <c r="L391" s="148"/>
      <c r="M391" s="148"/>
      <c r="N391" s="188"/>
      <c r="O391" s="188"/>
    </row>
    <row r="392" spans="1:15">
      <c r="A392" s="11"/>
      <c r="B392" s="126"/>
      <c r="C392" s="128"/>
      <c r="D392" s="41"/>
      <c r="E392" s="128"/>
      <c r="F392" s="128"/>
      <c r="G392" s="41"/>
      <c r="H392" s="41"/>
      <c r="I392" s="41"/>
      <c r="J392" s="41"/>
      <c r="K392" s="41"/>
      <c r="L392" s="148"/>
      <c r="M392" s="148"/>
      <c r="N392" s="188"/>
      <c r="O392" s="188"/>
    </row>
    <row r="393" spans="1:15">
      <c r="C393" s="165"/>
      <c r="D393" s="165"/>
      <c r="E393" s="166"/>
      <c r="F393" s="148"/>
      <c r="G393" s="75"/>
      <c r="H393" s="74"/>
      <c r="I393" s="74"/>
      <c r="J393" s="74"/>
      <c r="K393" s="75"/>
    </row>
    <row r="394" spans="1:15">
      <c r="C394" s="165"/>
      <c r="D394" s="165"/>
      <c r="E394" s="166"/>
      <c r="F394" s="148"/>
      <c r="G394" s="75"/>
      <c r="H394" s="74"/>
      <c r="I394" s="74"/>
      <c r="J394" s="74"/>
      <c r="K394" s="75"/>
    </row>
    <row r="395" spans="1:15" ht="15.75" thickBot="1">
      <c r="C395" s="165"/>
      <c r="D395" s="165"/>
      <c r="E395" s="166"/>
      <c r="F395" s="148"/>
      <c r="G395" s="189"/>
      <c r="H395" s="190"/>
      <c r="I395" s="190"/>
      <c r="J395" s="190"/>
      <c r="K395" s="189"/>
      <c r="L395" s="191"/>
      <c r="M395" s="191"/>
    </row>
    <row r="396" spans="1:15">
      <c r="A396" s="192"/>
      <c r="B396" s="221"/>
      <c r="C396" s="221"/>
      <c r="D396" s="221"/>
      <c r="E396" s="221"/>
      <c r="F396" s="221"/>
      <c r="G396" s="75"/>
      <c r="H396" s="74"/>
      <c r="I396" s="74"/>
      <c r="J396" s="74"/>
      <c r="K396" s="75"/>
      <c r="N396" s="3"/>
      <c r="O396" s="3"/>
    </row>
    <row r="397" spans="1:15" ht="15" customHeight="1">
      <c r="A397" s="192"/>
      <c r="B397" s="221"/>
      <c r="C397" s="221"/>
      <c r="D397" s="221"/>
      <c r="E397" s="221"/>
      <c r="F397" s="221"/>
      <c r="G397" s="365" t="s">
        <v>287</v>
      </c>
      <c r="H397" s="365"/>
      <c r="I397" s="365"/>
      <c r="J397" s="365"/>
      <c r="K397" s="365"/>
      <c r="L397" s="365"/>
      <c r="M397" s="365"/>
      <c r="N397" s="3"/>
      <c r="O397" s="3"/>
    </row>
    <row r="398" spans="1:15" ht="15" customHeight="1">
      <c r="A398" s="192"/>
      <c r="B398" s="83"/>
      <c r="C398" s="195"/>
      <c r="D398" s="195"/>
      <c r="E398" s="221"/>
      <c r="F398" s="196"/>
      <c r="G398" s="365" t="s">
        <v>288</v>
      </c>
      <c r="H398" s="365"/>
      <c r="I398" s="365"/>
      <c r="J398" s="365"/>
      <c r="K398" s="365"/>
      <c r="L398" s="365"/>
      <c r="M398" s="365"/>
      <c r="N398" s="3"/>
      <c r="O398" s="3"/>
    </row>
  </sheetData>
  <mergeCells count="190">
    <mergeCell ref="L385:O385"/>
    <mergeCell ref="L386:O386"/>
    <mergeCell ref="L387:O387"/>
    <mergeCell ref="G397:M397"/>
    <mergeCell ref="G398:M398"/>
    <mergeCell ref="L374:O374"/>
    <mergeCell ref="L380:O380"/>
    <mergeCell ref="L381:O381"/>
    <mergeCell ref="L382:O382"/>
    <mergeCell ref="L383:O383"/>
    <mergeCell ref="L384:O384"/>
    <mergeCell ref="L362:O362"/>
    <mergeCell ref="B366:G366"/>
    <mergeCell ref="L368:O368"/>
    <mergeCell ref="L371:O371"/>
    <mergeCell ref="L372:O372"/>
    <mergeCell ref="L373:O373"/>
    <mergeCell ref="B347:G347"/>
    <mergeCell ref="L349:O349"/>
    <mergeCell ref="L352:O352"/>
    <mergeCell ref="L353:O353"/>
    <mergeCell ref="B357:G357"/>
    <mergeCell ref="L359:O359"/>
    <mergeCell ref="L332:O332"/>
    <mergeCell ref="L333:O333"/>
    <mergeCell ref="B337:G337"/>
    <mergeCell ref="L339:O339"/>
    <mergeCell ref="L342:O342"/>
    <mergeCell ref="L343:O343"/>
    <mergeCell ref="B317:G317"/>
    <mergeCell ref="L319:O319"/>
    <mergeCell ref="L322:O322"/>
    <mergeCell ref="L323:O323"/>
    <mergeCell ref="B327:G327"/>
    <mergeCell ref="L329:O329"/>
    <mergeCell ref="L282:O282"/>
    <mergeCell ref="L287:O287"/>
    <mergeCell ref="B308:G308"/>
    <mergeCell ref="L310:O310"/>
    <mergeCell ref="L313:O313"/>
    <mergeCell ref="L270:O270"/>
    <mergeCell ref="L271:O271"/>
    <mergeCell ref="L274:O274"/>
    <mergeCell ref="L277:O277"/>
    <mergeCell ref="L280:O280"/>
    <mergeCell ref="L281:O281"/>
    <mergeCell ref="L254:O254"/>
    <mergeCell ref="L259:O259"/>
    <mergeCell ref="L262:O262"/>
    <mergeCell ref="L265:O265"/>
    <mergeCell ref="L266:O266"/>
    <mergeCell ref="L269:O269"/>
    <mergeCell ref="L246:O246"/>
    <mergeCell ref="L247:O247"/>
    <mergeCell ref="L248:O248"/>
    <mergeCell ref="L251:O251"/>
    <mergeCell ref="L252:O252"/>
    <mergeCell ref="L253:O253"/>
    <mergeCell ref="L236:O236"/>
    <mergeCell ref="L239:O239"/>
    <mergeCell ref="L240:O240"/>
    <mergeCell ref="L241:O241"/>
    <mergeCell ref="L242:O242"/>
    <mergeCell ref="L245:O245"/>
    <mergeCell ref="L225:O225"/>
    <mergeCell ref="L226:O226"/>
    <mergeCell ref="L233:O233"/>
    <mergeCell ref="L234:O234"/>
    <mergeCell ref="L235:O235"/>
    <mergeCell ref="L213:O213"/>
    <mergeCell ref="L218:O218"/>
    <mergeCell ref="L219:O219"/>
    <mergeCell ref="L224:O224"/>
    <mergeCell ref="L207:O207"/>
    <mergeCell ref="L208:O208"/>
    <mergeCell ref="L209:O209"/>
    <mergeCell ref="L210:O210"/>
    <mergeCell ref="L211:O211"/>
    <mergeCell ref="L212:O212"/>
    <mergeCell ref="L201:O201"/>
    <mergeCell ref="L202:O202"/>
    <mergeCell ref="L203:O203"/>
    <mergeCell ref="L204:O204"/>
    <mergeCell ref="L205:O205"/>
    <mergeCell ref="L206:O206"/>
    <mergeCell ref="L196:O196"/>
    <mergeCell ref="L197:O197"/>
    <mergeCell ref="L198:O198"/>
    <mergeCell ref="L199:O199"/>
    <mergeCell ref="L200:O200"/>
    <mergeCell ref="L184:O184"/>
    <mergeCell ref="L185:O185"/>
    <mergeCell ref="L186:O186"/>
    <mergeCell ref="L187:O187"/>
    <mergeCell ref="L188:O188"/>
    <mergeCell ref="L189:O189"/>
    <mergeCell ref="L178:O178"/>
    <mergeCell ref="L179:O179"/>
    <mergeCell ref="L180:O180"/>
    <mergeCell ref="L181:O181"/>
    <mergeCell ref="L182:O182"/>
    <mergeCell ref="L183:O183"/>
    <mergeCell ref="L173:O173"/>
    <mergeCell ref="L174:O174"/>
    <mergeCell ref="L175:O175"/>
    <mergeCell ref="L176:O176"/>
    <mergeCell ref="L177:O177"/>
    <mergeCell ref="L160:O160"/>
    <mergeCell ref="L161:O161"/>
    <mergeCell ref="L162:O162"/>
    <mergeCell ref="L163:O163"/>
    <mergeCell ref="L168:O168"/>
    <mergeCell ref="L144:O144"/>
    <mergeCell ref="L147:O147"/>
    <mergeCell ref="L150:O150"/>
    <mergeCell ref="L153:O153"/>
    <mergeCell ref="L156:O156"/>
    <mergeCell ref="L159:O159"/>
    <mergeCell ref="L126:O126"/>
    <mergeCell ref="L127:O127"/>
    <mergeCell ref="L130:O130"/>
    <mergeCell ref="L133:O133"/>
    <mergeCell ref="L136:O136"/>
    <mergeCell ref="L141:O141"/>
    <mergeCell ref="L120:O120"/>
    <mergeCell ref="L121:O121"/>
    <mergeCell ref="L122:O122"/>
    <mergeCell ref="L123:O123"/>
    <mergeCell ref="L124:O124"/>
    <mergeCell ref="L125:O125"/>
    <mergeCell ref="L106:O106"/>
    <mergeCell ref="L109:O109"/>
    <mergeCell ref="L112:O112"/>
    <mergeCell ref="L115:O115"/>
    <mergeCell ref="L116:O116"/>
    <mergeCell ref="L119:O119"/>
    <mergeCell ref="L92:O92"/>
    <mergeCell ref="L93:O93"/>
    <mergeCell ref="L96:O96"/>
    <mergeCell ref="L99:O99"/>
    <mergeCell ref="L104:O104"/>
    <mergeCell ref="L105:O105"/>
    <mergeCell ref="L80:O80"/>
    <mergeCell ref="L81:O81"/>
    <mergeCell ref="L84:O84"/>
    <mergeCell ref="L85:O85"/>
    <mergeCell ref="L86:O86"/>
    <mergeCell ref="L89:O89"/>
    <mergeCell ref="L68:O68"/>
    <mergeCell ref="L69:O69"/>
    <mergeCell ref="L70:O70"/>
    <mergeCell ref="L75:O75"/>
    <mergeCell ref="L76:O76"/>
    <mergeCell ref="L79:O79"/>
    <mergeCell ref="L60:O60"/>
    <mergeCell ref="L63:O63"/>
    <mergeCell ref="L64:O64"/>
    <mergeCell ref="L65:O65"/>
    <mergeCell ref="L66:O66"/>
    <mergeCell ref="L67:O67"/>
    <mergeCell ref="L50:O50"/>
    <mergeCell ref="L53:O53"/>
    <mergeCell ref="L54:O54"/>
    <mergeCell ref="L57:O57"/>
    <mergeCell ref="L58:O58"/>
    <mergeCell ref="L59:O59"/>
    <mergeCell ref="L38:O38"/>
    <mergeCell ref="L39:O39"/>
    <mergeCell ref="L40:O40"/>
    <mergeCell ref="L41:O41"/>
    <mergeCell ref="L44:O44"/>
    <mergeCell ref="L47:O47"/>
    <mergeCell ref="L31:O31"/>
    <mergeCell ref="L36:O36"/>
    <mergeCell ref="L37:O37"/>
    <mergeCell ref="L12:O12"/>
    <mergeCell ref="L15:O15"/>
    <mergeCell ref="L18:O18"/>
    <mergeCell ref="L19:O19"/>
    <mergeCell ref="L22:O22"/>
    <mergeCell ref="L23:O23"/>
    <mergeCell ref="B1:G1"/>
    <mergeCell ref="B2:G2"/>
    <mergeCell ref="B3:G3"/>
    <mergeCell ref="L5:O5"/>
    <mergeCell ref="L8:O8"/>
    <mergeCell ref="L9:O9"/>
    <mergeCell ref="L24:O24"/>
    <mergeCell ref="L27:O27"/>
    <mergeCell ref="L30:O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99"/>
  <sheetViews>
    <sheetView workbookViewId="0">
      <selection activeCell="C4" sqref="C1:C1048576"/>
    </sheetView>
  </sheetViews>
  <sheetFormatPr baseColWidth="10" defaultRowHeight="15"/>
  <cols>
    <col min="1" max="1" width="3.42578125" customWidth="1"/>
    <col min="2" max="2" width="38.5703125" customWidth="1"/>
    <col min="3" max="3" width="14.85546875" bestFit="1" customWidth="1"/>
    <col min="4" max="4" width="15.140625" bestFit="1" customWidth="1"/>
    <col min="5" max="5" width="13.42578125" bestFit="1" customWidth="1"/>
    <col min="6" max="6" width="12.85546875" bestFit="1" customWidth="1"/>
    <col min="7" max="7" width="13.5703125" bestFit="1" customWidth="1"/>
    <col min="8" max="8" width="11.5703125" bestFit="1" customWidth="1"/>
    <col min="9" max="9" width="9.140625" bestFit="1" customWidth="1"/>
    <col min="10" max="10" width="10.140625" bestFit="1" customWidth="1"/>
    <col min="11" max="11" width="13.5703125" bestFit="1" customWidth="1"/>
    <col min="15" max="15" width="3" customWidth="1"/>
  </cols>
  <sheetData>
    <row r="1" spans="1:15" ht="15.75">
      <c r="A1" s="1"/>
      <c r="B1" s="356" t="s">
        <v>0</v>
      </c>
      <c r="C1" s="356"/>
      <c r="D1" s="356"/>
      <c r="E1" s="356"/>
      <c r="F1" s="356"/>
      <c r="G1" s="356"/>
      <c r="H1" s="233"/>
      <c r="I1" s="233"/>
      <c r="J1" s="233"/>
      <c r="K1" s="233"/>
      <c r="L1" s="233"/>
      <c r="M1" s="233"/>
      <c r="N1" s="3"/>
      <c r="O1" s="3"/>
    </row>
    <row r="2" spans="1:15" ht="15.75">
      <c r="A2" s="1"/>
      <c r="B2" s="356" t="s">
        <v>380</v>
      </c>
      <c r="C2" s="356"/>
      <c r="D2" s="356"/>
      <c r="E2" s="356"/>
      <c r="F2" s="356"/>
      <c r="G2" s="356"/>
      <c r="H2" s="233"/>
      <c r="I2" s="233"/>
      <c r="J2" s="233"/>
      <c r="K2" s="233"/>
      <c r="L2" s="233"/>
      <c r="M2" s="233"/>
      <c r="N2" s="3"/>
      <c r="O2" s="3"/>
    </row>
    <row r="3" spans="1:15" ht="15.75">
      <c r="A3" s="1"/>
      <c r="B3" s="357"/>
      <c r="C3" s="357"/>
      <c r="D3" s="357"/>
      <c r="E3" s="357"/>
      <c r="F3" s="357"/>
      <c r="G3" s="357"/>
      <c r="H3" s="234"/>
      <c r="I3" s="234"/>
      <c r="J3" s="234"/>
      <c r="K3" s="234"/>
      <c r="L3" s="234"/>
      <c r="M3" s="234"/>
      <c r="N3" s="3"/>
      <c r="O3" s="3"/>
    </row>
    <row r="4" spans="1:15" ht="18">
      <c r="A4" s="1"/>
      <c r="B4" s="5" t="s">
        <v>2</v>
      </c>
      <c r="C4" s="6"/>
      <c r="D4" s="6"/>
      <c r="E4" s="7"/>
      <c r="F4" s="8"/>
      <c r="G4" s="9"/>
      <c r="H4" s="9"/>
      <c r="I4" s="9"/>
      <c r="J4" s="9"/>
      <c r="K4" s="9"/>
      <c r="L4" s="8"/>
      <c r="M4" s="8"/>
      <c r="N4" s="10"/>
      <c r="O4" s="10"/>
    </row>
    <row r="5" spans="1:15" ht="25.5">
      <c r="A5" s="11"/>
      <c r="B5" s="12" t="s">
        <v>3</v>
      </c>
      <c r="C5" s="12" t="s">
        <v>4</v>
      </c>
      <c r="D5" s="13" t="s">
        <v>5</v>
      </c>
      <c r="E5" s="12" t="s">
        <v>6</v>
      </c>
      <c r="F5" s="14" t="s">
        <v>7</v>
      </c>
      <c r="G5" s="12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358" t="s">
        <v>13</v>
      </c>
      <c r="M5" s="359"/>
      <c r="N5" s="359"/>
      <c r="O5" s="360"/>
    </row>
    <row r="6" spans="1:15" ht="15.75" thickBot="1">
      <c r="A6" s="15"/>
      <c r="B6" s="16"/>
      <c r="C6" s="16"/>
      <c r="D6" s="16" t="s">
        <v>14</v>
      </c>
      <c r="E6" s="16"/>
      <c r="F6" s="16"/>
      <c r="G6" s="16"/>
      <c r="H6" s="16"/>
      <c r="I6" s="16"/>
      <c r="J6" s="16"/>
      <c r="K6" s="16"/>
      <c r="L6" s="16"/>
      <c r="M6" s="16"/>
      <c r="N6" s="17"/>
      <c r="O6" s="17"/>
    </row>
    <row r="7" spans="1:15" ht="15.75" thickBot="1">
      <c r="A7" s="18"/>
      <c r="B7" s="19" t="s">
        <v>15</v>
      </c>
      <c r="C7" s="16"/>
      <c r="D7" s="20"/>
      <c r="E7" s="20"/>
      <c r="F7" s="20"/>
      <c r="G7" s="20"/>
      <c r="H7" s="20"/>
      <c r="I7" s="20"/>
      <c r="J7" s="20"/>
      <c r="K7" s="20"/>
      <c r="L7" s="20"/>
      <c r="M7" s="20"/>
      <c r="N7" s="3"/>
      <c r="O7" s="21"/>
    </row>
    <row r="8" spans="1:15">
      <c r="A8" s="22">
        <v>1</v>
      </c>
      <c r="B8" s="23" t="s">
        <v>16</v>
      </c>
      <c r="C8" s="24">
        <v>210000</v>
      </c>
      <c r="D8" s="25">
        <v>0</v>
      </c>
      <c r="E8" s="88">
        <v>210000</v>
      </c>
      <c r="F8" s="24">
        <v>21000</v>
      </c>
      <c r="G8" s="26">
        <v>189000</v>
      </c>
      <c r="H8" s="25">
        <v>0</v>
      </c>
      <c r="I8" s="25">
        <v>0</v>
      </c>
      <c r="J8" s="25">
        <v>0</v>
      </c>
      <c r="K8" s="25">
        <v>189000</v>
      </c>
      <c r="L8" s="361"/>
      <c r="M8" s="361"/>
      <c r="N8" s="361"/>
      <c r="O8" s="361"/>
    </row>
    <row r="9" spans="1:15" ht="15.75" thickBot="1">
      <c r="A9" s="11"/>
      <c r="B9" s="27"/>
      <c r="C9" s="28"/>
      <c r="D9" s="29"/>
      <c r="E9" s="30"/>
      <c r="F9" s="30"/>
      <c r="G9" s="29"/>
      <c r="H9" s="29"/>
      <c r="I9" s="29"/>
      <c r="J9" s="29"/>
      <c r="K9" s="29"/>
      <c r="L9" s="30"/>
      <c r="M9" s="30"/>
      <c r="N9" s="3"/>
    </row>
    <row r="10" spans="1:15" ht="15.75" thickBot="1">
      <c r="A10" s="11"/>
      <c r="B10" s="19" t="s">
        <v>17</v>
      </c>
      <c r="C10" s="31"/>
      <c r="D10" s="32"/>
      <c r="E10" s="33"/>
      <c r="F10" s="34"/>
      <c r="G10" s="32"/>
      <c r="H10" s="32"/>
      <c r="I10" s="32"/>
      <c r="J10" s="32"/>
      <c r="K10" s="32"/>
      <c r="L10" s="34"/>
      <c r="M10" s="34"/>
      <c r="N10" s="3"/>
    </row>
    <row r="11" spans="1:15">
      <c r="A11" s="35">
        <v>2</v>
      </c>
      <c r="B11" s="36" t="s">
        <v>18</v>
      </c>
      <c r="C11" s="37">
        <v>215000</v>
      </c>
      <c r="D11" s="25">
        <v>0</v>
      </c>
      <c r="E11" s="88">
        <v>215000</v>
      </c>
      <c r="F11" s="24">
        <v>21500</v>
      </c>
      <c r="G11" s="26">
        <v>193500</v>
      </c>
      <c r="H11" s="25">
        <v>0</v>
      </c>
      <c r="I11" s="25">
        <v>0</v>
      </c>
      <c r="J11" s="25">
        <v>0</v>
      </c>
      <c r="K11" s="25">
        <v>193500</v>
      </c>
      <c r="L11" s="361"/>
      <c r="M11" s="361"/>
      <c r="N11" s="361"/>
      <c r="O11" s="361"/>
    </row>
    <row r="12" spans="1:15" ht="15.75" thickBot="1">
      <c r="A12" s="11"/>
      <c r="B12" s="38"/>
      <c r="C12" s="40"/>
      <c r="D12" s="41"/>
      <c r="E12" s="40"/>
      <c r="F12" s="40"/>
      <c r="G12" s="41"/>
      <c r="H12" s="41"/>
      <c r="I12" s="41"/>
      <c r="J12" s="41"/>
      <c r="K12" s="41"/>
      <c r="L12" s="40"/>
      <c r="M12" s="40"/>
      <c r="N12" s="3"/>
    </row>
    <row r="13" spans="1:15" ht="15.75" thickBot="1">
      <c r="A13" s="11"/>
      <c r="B13" s="42" t="s">
        <v>19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3"/>
    </row>
    <row r="14" spans="1:15">
      <c r="A14" s="49">
        <v>3</v>
      </c>
      <c r="B14" s="47" t="s">
        <v>27</v>
      </c>
      <c r="C14" s="24">
        <v>215000</v>
      </c>
      <c r="D14" s="25">
        <v>0</v>
      </c>
      <c r="E14" s="260">
        <v>215000</v>
      </c>
      <c r="F14" s="24">
        <v>21500</v>
      </c>
      <c r="G14" s="26">
        <v>193500</v>
      </c>
      <c r="H14" s="25">
        <v>1791.6666666666667</v>
      </c>
      <c r="I14" s="25">
        <v>0</v>
      </c>
      <c r="J14" s="25">
        <v>0</v>
      </c>
      <c r="K14" s="25">
        <v>191708.33333333334</v>
      </c>
      <c r="L14" s="361"/>
      <c r="M14" s="361"/>
      <c r="N14" s="361"/>
      <c r="O14" s="361"/>
    </row>
    <row r="15" spans="1:15" ht="15.75" thickBot="1">
      <c r="A15" s="11"/>
      <c r="B15" s="46"/>
      <c r="C15" s="40"/>
      <c r="D15" s="41"/>
      <c r="E15" s="40"/>
      <c r="F15" s="40"/>
      <c r="G15" s="41"/>
      <c r="H15" s="41"/>
      <c r="I15" s="41"/>
      <c r="J15" s="41"/>
      <c r="K15" s="41"/>
      <c r="L15" s="40"/>
      <c r="M15" s="40"/>
      <c r="N15" s="3"/>
    </row>
    <row r="16" spans="1:15" ht="15.75" thickBot="1">
      <c r="A16" s="11"/>
      <c r="B16" s="42" t="s">
        <v>22</v>
      </c>
      <c r="C16" s="40"/>
      <c r="D16" s="41"/>
      <c r="E16" s="40"/>
      <c r="F16" s="40"/>
      <c r="G16" s="41"/>
      <c r="H16" s="41"/>
      <c r="I16" s="41"/>
      <c r="J16" s="41"/>
      <c r="K16" s="41"/>
      <c r="L16" s="40"/>
      <c r="M16" s="40"/>
      <c r="N16" s="3"/>
    </row>
    <row r="17" spans="1:15">
      <c r="A17" s="35">
        <v>4</v>
      </c>
      <c r="B17" s="36" t="s">
        <v>23</v>
      </c>
      <c r="C17" s="24">
        <v>334000</v>
      </c>
      <c r="D17" s="25">
        <v>0</v>
      </c>
      <c r="E17" s="88">
        <v>334000</v>
      </c>
      <c r="F17" s="24">
        <v>33400</v>
      </c>
      <c r="G17" s="26">
        <v>300600</v>
      </c>
      <c r="H17" s="25">
        <v>0</v>
      </c>
      <c r="I17" s="25">
        <v>1000</v>
      </c>
      <c r="J17" s="25">
        <v>4790</v>
      </c>
      <c r="K17" s="25">
        <v>294810</v>
      </c>
      <c r="L17" s="361"/>
      <c r="M17" s="361"/>
      <c r="N17" s="361"/>
      <c r="O17" s="361"/>
    </row>
    <row r="18" spans="1:15">
      <c r="A18" s="35">
        <v>5</v>
      </c>
      <c r="B18" s="47" t="s">
        <v>24</v>
      </c>
      <c r="C18" s="24">
        <v>334000</v>
      </c>
      <c r="D18" s="25">
        <v>0</v>
      </c>
      <c r="E18" s="88">
        <v>334000</v>
      </c>
      <c r="F18" s="24">
        <v>33400</v>
      </c>
      <c r="G18" s="26">
        <v>300600</v>
      </c>
      <c r="H18" s="25">
        <v>1391.6666666666667</v>
      </c>
      <c r="I18" s="25">
        <v>1000</v>
      </c>
      <c r="J18" s="25">
        <v>9770</v>
      </c>
      <c r="K18" s="25">
        <v>288438.33333333331</v>
      </c>
      <c r="L18" s="361"/>
      <c r="M18" s="361"/>
      <c r="N18" s="361"/>
      <c r="O18" s="361"/>
    </row>
    <row r="19" spans="1:15">
      <c r="A19" s="35">
        <v>6</v>
      </c>
      <c r="B19" s="47" t="s">
        <v>381</v>
      </c>
      <c r="C19" s="24">
        <v>444444</v>
      </c>
      <c r="D19" s="25">
        <v>0</v>
      </c>
      <c r="E19" s="88">
        <v>444444</v>
      </c>
      <c r="F19" s="24">
        <v>44444.4</v>
      </c>
      <c r="G19" s="26">
        <v>399999.6</v>
      </c>
      <c r="H19" s="25">
        <v>0</v>
      </c>
      <c r="I19" s="25">
        <v>0</v>
      </c>
      <c r="J19" s="25">
        <v>0</v>
      </c>
      <c r="K19" s="25">
        <v>399999.6</v>
      </c>
      <c r="L19" s="361"/>
      <c r="M19" s="361"/>
      <c r="N19" s="361"/>
      <c r="O19" s="361"/>
    </row>
    <row r="20" spans="1:15" ht="15.75" thickBot="1">
      <c r="A20" s="11"/>
      <c r="B20" s="46"/>
      <c r="C20" s="39"/>
      <c r="D20" s="41"/>
      <c r="E20" s="40"/>
      <c r="F20" s="40"/>
      <c r="G20" s="41"/>
      <c r="H20" s="41"/>
      <c r="I20" s="41"/>
      <c r="J20" s="41"/>
      <c r="K20" s="41"/>
      <c r="L20" s="40"/>
      <c r="M20" s="40"/>
      <c r="N20" s="3"/>
    </row>
    <row r="21" spans="1:15" ht="15.75" thickBot="1">
      <c r="A21" s="11"/>
      <c r="B21" s="19" t="s">
        <v>25</v>
      </c>
      <c r="C21" s="48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3"/>
    </row>
    <row r="22" spans="1:15">
      <c r="A22" s="35">
        <v>7</v>
      </c>
      <c r="B22" s="36" t="s">
        <v>26</v>
      </c>
      <c r="C22" s="24">
        <v>130000</v>
      </c>
      <c r="D22" s="25">
        <v>0</v>
      </c>
      <c r="E22" s="88">
        <v>130000</v>
      </c>
      <c r="F22" s="24">
        <v>13000</v>
      </c>
      <c r="G22" s="26">
        <v>117000</v>
      </c>
      <c r="H22" s="25">
        <v>0</v>
      </c>
      <c r="I22" s="25">
        <v>0</v>
      </c>
      <c r="J22" s="25">
        <v>0</v>
      </c>
      <c r="K22" s="25">
        <v>117000</v>
      </c>
      <c r="L22" s="361"/>
      <c r="M22" s="361"/>
      <c r="N22" s="361"/>
      <c r="O22" s="361"/>
    </row>
    <row r="23" spans="1:15">
      <c r="A23" s="49">
        <v>8</v>
      </c>
      <c r="B23" s="47" t="s">
        <v>354</v>
      </c>
      <c r="C23" s="24">
        <v>100000</v>
      </c>
      <c r="D23" s="25">
        <v>0</v>
      </c>
      <c r="E23" s="88">
        <v>100000</v>
      </c>
      <c r="F23" s="24">
        <v>10000</v>
      </c>
      <c r="G23" s="26">
        <v>90000</v>
      </c>
      <c r="H23" s="25">
        <v>0</v>
      </c>
      <c r="I23" s="25">
        <v>0</v>
      </c>
      <c r="J23" s="25">
        <v>0</v>
      </c>
      <c r="K23" s="25">
        <v>90000</v>
      </c>
      <c r="L23" s="361"/>
      <c r="M23" s="361"/>
      <c r="N23" s="361"/>
      <c r="O23" s="361"/>
    </row>
    <row r="24" spans="1:15">
      <c r="A24" s="49">
        <v>9</v>
      </c>
      <c r="B24" s="47" t="s">
        <v>383</v>
      </c>
      <c r="C24" s="24">
        <v>129999</v>
      </c>
      <c r="D24" s="25">
        <v>0</v>
      </c>
      <c r="E24" s="88">
        <v>129999</v>
      </c>
      <c r="F24" s="24">
        <v>12999.900000000001</v>
      </c>
      <c r="G24" s="26">
        <v>116999.1</v>
      </c>
      <c r="H24" s="25">
        <v>0</v>
      </c>
      <c r="I24" s="25">
        <v>0</v>
      </c>
      <c r="J24" s="25">
        <v>0</v>
      </c>
      <c r="K24" s="25">
        <v>116999.1</v>
      </c>
      <c r="L24" s="361" t="s">
        <v>384</v>
      </c>
      <c r="M24" s="361"/>
      <c r="N24" s="361"/>
      <c r="O24" s="361"/>
    </row>
    <row r="25" spans="1:15" ht="15.75" thickBot="1">
      <c r="A25" s="11"/>
      <c r="B25" s="46"/>
      <c r="C25" s="39"/>
      <c r="D25" s="41"/>
      <c r="E25" s="40"/>
      <c r="F25" s="40"/>
      <c r="G25" s="41"/>
      <c r="H25" s="41"/>
      <c r="I25" s="41"/>
      <c r="J25" s="41"/>
      <c r="K25" s="41"/>
      <c r="L25" s="40"/>
      <c r="M25" s="40"/>
      <c r="N25" s="3"/>
    </row>
    <row r="26" spans="1:15" ht="15.75" thickBot="1">
      <c r="A26" s="18"/>
      <c r="B26" s="19" t="s">
        <v>29</v>
      </c>
      <c r="C26" s="39"/>
      <c r="D26" s="41"/>
      <c r="E26" s="40"/>
      <c r="F26" s="40"/>
      <c r="G26" s="41"/>
      <c r="H26" s="41"/>
      <c r="I26" s="41"/>
      <c r="J26" s="41"/>
      <c r="K26" s="41"/>
      <c r="L26" s="40"/>
      <c r="M26" s="40"/>
      <c r="N26" s="3"/>
    </row>
    <row r="27" spans="1:15">
      <c r="A27" s="50">
        <v>10</v>
      </c>
      <c r="B27" s="36" t="s">
        <v>30</v>
      </c>
      <c r="C27" s="24">
        <v>270000</v>
      </c>
      <c r="D27" s="25">
        <v>0</v>
      </c>
      <c r="E27" s="88">
        <v>270000</v>
      </c>
      <c r="F27" s="24">
        <v>27000</v>
      </c>
      <c r="G27" s="26">
        <v>243000</v>
      </c>
      <c r="H27" s="25">
        <v>0</v>
      </c>
      <c r="I27" s="25">
        <v>0</v>
      </c>
      <c r="J27" s="25">
        <v>350</v>
      </c>
      <c r="K27" s="25">
        <v>242650</v>
      </c>
      <c r="L27" s="361"/>
      <c r="M27" s="361"/>
      <c r="N27" s="361"/>
      <c r="O27" s="361"/>
    </row>
    <row r="28" spans="1:15" ht="15.75" thickBot="1">
      <c r="A28" s="11"/>
      <c r="B28" s="51"/>
      <c r="C28" s="40"/>
      <c r="D28" s="41"/>
      <c r="E28" s="40"/>
      <c r="F28" s="40"/>
      <c r="G28" s="41"/>
      <c r="H28" s="41"/>
      <c r="I28" s="41"/>
      <c r="J28" s="41"/>
      <c r="K28" s="41"/>
      <c r="L28" s="40"/>
      <c r="M28" s="40"/>
      <c r="N28" s="3"/>
    </row>
    <row r="29" spans="1:15" ht="15.75" thickBot="1">
      <c r="A29" s="11"/>
      <c r="B29" s="19" t="s">
        <v>31</v>
      </c>
      <c r="C29" s="52"/>
      <c r="D29" s="43"/>
      <c r="E29" s="52"/>
      <c r="F29" s="52"/>
      <c r="G29" s="52"/>
      <c r="H29" s="43"/>
      <c r="I29" s="43"/>
      <c r="J29" s="43"/>
      <c r="K29" s="43"/>
      <c r="L29" s="43"/>
      <c r="M29" s="43"/>
      <c r="N29" s="3"/>
    </row>
    <row r="30" spans="1:15">
      <c r="A30" s="50">
        <v>11</v>
      </c>
      <c r="B30" s="90" t="s">
        <v>104</v>
      </c>
      <c r="C30" s="24">
        <v>250000</v>
      </c>
      <c r="D30" s="25">
        <v>0</v>
      </c>
      <c r="E30" s="88">
        <v>250000</v>
      </c>
      <c r="F30" s="24">
        <v>25000</v>
      </c>
      <c r="G30" s="26">
        <v>225000</v>
      </c>
      <c r="H30" s="25">
        <v>2083.3333333333335</v>
      </c>
      <c r="I30" s="25">
        <v>0</v>
      </c>
      <c r="J30" s="25">
        <v>0</v>
      </c>
      <c r="K30" s="25">
        <v>222916.66666666666</v>
      </c>
      <c r="L30" s="361"/>
      <c r="M30" s="361"/>
      <c r="N30" s="361"/>
      <c r="O30" s="361"/>
    </row>
    <row r="31" spans="1:15">
      <c r="A31" s="50">
        <v>12</v>
      </c>
      <c r="B31" s="47" t="s">
        <v>326</v>
      </c>
      <c r="C31" s="24">
        <v>210000</v>
      </c>
      <c r="D31" s="25">
        <v>0</v>
      </c>
      <c r="E31" s="24">
        <v>210000</v>
      </c>
      <c r="F31" s="24">
        <v>21000</v>
      </c>
      <c r="G31" s="25">
        <v>189000</v>
      </c>
      <c r="H31" s="25">
        <v>0</v>
      </c>
      <c r="I31" s="25">
        <v>0</v>
      </c>
      <c r="J31" s="25">
        <v>0</v>
      </c>
      <c r="K31" s="25">
        <v>189000</v>
      </c>
      <c r="L31" s="361" t="s">
        <v>356</v>
      </c>
      <c r="M31" s="361"/>
      <c r="N31" s="361"/>
      <c r="O31" s="361"/>
    </row>
    <row r="32" spans="1:15" ht="15.75" thickBot="1">
      <c r="A32" s="11"/>
      <c r="B32" s="38"/>
      <c r="C32" s="39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3"/>
    </row>
    <row r="33" spans="1:15" ht="15.75" thickBot="1">
      <c r="A33" s="11"/>
      <c r="B33" s="56" t="s">
        <v>34</v>
      </c>
      <c r="C33" s="57">
        <v>2842443</v>
      </c>
      <c r="D33" s="57">
        <v>0</v>
      </c>
      <c r="E33" s="57">
        <v>2842443</v>
      </c>
      <c r="F33" s="261">
        <v>284244.3</v>
      </c>
      <c r="G33" s="261">
        <v>2558198.7000000002</v>
      </c>
      <c r="H33" s="262">
        <v>5266.666666666667</v>
      </c>
      <c r="I33" s="57">
        <v>2000</v>
      </c>
      <c r="J33" s="57">
        <v>14910</v>
      </c>
      <c r="K33" s="240">
        <v>2536022.0333333332</v>
      </c>
      <c r="L33" s="224"/>
      <c r="M33" s="55"/>
      <c r="N33" s="3"/>
    </row>
    <row r="34" spans="1:15" ht="15.75" thickBot="1">
      <c r="A34" s="11"/>
      <c r="B34" s="46"/>
      <c r="C34" s="39"/>
      <c r="D34" s="41"/>
      <c r="E34" s="40"/>
      <c r="F34" s="40"/>
      <c r="G34" s="41"/>
      <c r="H34" s="41"/>
      <c r="I34" s="41"/>
      <c r="J34" s="41"/>
      <c r="K34" s="41"/>
      <c r="L34" s="40"/>
      <c r="M34" s="40"/>
    </row>
    <row r="35" spans="1:15" ht="15.75" thickBot="1">
      <c r="A35" s="11"/>
      <c r="B35" s="19" t="s">
        <v>35</v>
      </c>
      <c r="C35" s="39"/>
      <c r="D35" s="41"/>
      <c r="E35" s="40"/>
      <c r="F35" s="40"/>
      <c r="G35" s="41"/>
      <c r="H35" s="41"/>
      <c r="I35" s="41"/>
      <c r="J35" s="41"/>
      <c r="K35" s="41"/>
      <c r="L35" s="40"/>
      <c r="M35" s="40"/>
    </row>
    <row r="36" spans="1:15">
      <c r="A36" s="35">
        <v>13</v>
      </c>
      <c r="B36" s="36" t="s">
        <v>36</v>
      </c>
      <c r="C36" s="37">
        <v>130000</v>
      </c>
      <c r="D36" s="25">
        <v>0</v>
      </c>
      <c r="E36" s="88">
        <v>130000</v>
      </c>
      <c r="F36" s="24">
        <v>13000</v>
      </c>
      <c r="G36" s="26">
        <v>117000</v>
      </c>
      <c r="H36" s="25">
        <v>0</v>
      </c>
      <c r="I36" s="25">
        <v>0</v>
      </c>
      <c r="J36" s="25">
        <v>0</v>
      </c>
      <c r="K36" s="25">
        <v>117000</v>
      </c>
      <c r="L36" s="361"/>
      <c r="M36" s="361"/>
      <c r="N36" s="361"/>
      <c r="O36" s="361"/>
    </row>
    <row r="37" spans="1:15">
      <c r="A37" s="35">
        <v>14</v>
      </c>
      <c r="B37" s="54" t="s">
        <v>37</v>
      </c>
      <c r="C37" s="24">
        <v>120000</v>
      </c>
      <c r="D37" s="25">
        <v>0</v>
      </c>
      <c r="E37" s="88">
        <v>120000</v>
      </c>
      <c r="F37" s="24">
        <v>12000</v>
      </c>
      <c r="G37" s="26">
        <v>108000</v>
      </c>
      <c r="H37" s="25">
        <v>0</v>
      </c>
      <c r="I37" s="25">
        <v>1000</v>
      </c>
      <c r="J37" s="25">
        <v>0</v>
      </c>
      <c r="K37" s="25">
        <v>107000</v>
      </c>
      <c r="L37" s="361"/>
      <c r="M37" s="361"/>
      <c r="N37" s="361"/>
      <c r="O37" s="361"/>
    </row>
    <row r="38" spans="1:15">
      <c r="A38" s="35">
        <v>15</v>
      </c>
      <c r="B38" s="47" t="s">
        <v>38</v>
      </c>
      <c r="C38" s="24">
        <v>0</v>
      </c>
      <c r="D38" s="25">
        <v>0</v>
      </c>
      <c r="E38" s="24">
        <v>0</v>
      </c>
      <c r="F38" s="24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361" t="s">
        <v>357</v>
      </c>
      <c r="M38" s="361"/>
      <c r="N38" s="361"/>
      <c r="O38" s="361"/>
    </row>
    <row r="39" spans="1:15">
      <c r="A39" s="35">
        <v>16</v>
      </c>
      <c r="B39" s="47" t="s">
        <v>39</v>
      </c>
      <c r="C39" s="24">
        <v>444444</v>
      </c>
      <c r="D39" s="25">
        <v>0</v>
      </c>
      <c r="E39" s="88">
        <v>444444</v>
      </c>
      <c r="F39" s="24">
        <v>44444.4</v>
      </c>
      <c r="G39" s="26">
        <v>399999.6</v>
      </c>
      <c r="H39" s="25">
        <v>3703.7</v>
      </c>
      <c r="I39" s="25">
        <v>0</v>
      </c>
      <c r="J39" s="25">
        <v>0</v>
      </c>
      <c r="K39" s="25">
        <v>396295.89999999997</v>
      </c>
      <c r="L39" s="361"/>
      <c r="M39" s="361"/>
      <c r="N39" s="361"/>
      <c r="O39" s="361"/>
    </row>
    <row r="40" spans="1:15">
      <c r="A40" s="35">
        <v>17</v>
      </c>
      <c r="B40" s="47" t="s">
        <v>327</v>
      </c>
      <c r="C40" s="24">
        <v>210000</v>
      </c>
      <c r="D40" s="25">
        <v>0</v>
      </c>
      <c r="E40" s="88">
        <v>210000</v>
      </c>
      <c r="F40" s="24">
        <v>21000</v>
      </c>
      <c r="G40" s="26">
        <v>189000</v>
      </c>
      <c r="H40" s="25">
        <v>0</v>
      </c>
      <c r="I40" s="25">
        <v>0</v>
      </c>
      <c r="J40" s="25">
        <v>0</v>
      </c>
      <c r="K40" s="25">
        <v>189000</v>
      </c>
      <c r="L40" s="361"/>
      <c r="M40" s="361"/>
      <c r="N40" s="361"/>
      <c r="O40" s="361"/>
    </row>
    <row r="41" spans="1:15">
      <c r="A41" s="35">
        <v>18</v>
      </c>
      <c r="B41" s="47" t="s">
        <v>358</v>
      </c>
      <c r="C41" s="24">
        <v>300000</v>
      </c>
      <c r="D41" s="25">
        <v>0</v>
      </c>
      <c r="E41" s="88">
        <v>300000</v>
      </c>
      <c r="F41" s="24">
        <v>30000</v>
      </c>
      <c r="G41" s="26">
        <v>270000</v>
      </c>
      <c r="H41" s="25">
        <v>0</v>
      </c>
      <c r="I41" s="25">
        <v>0</v>
      </c>
      <c r="J41" s="25">
        <v>0</v>
      </c>
      <c r="K41" s="25">
        <v>270000</v>
      </c>
      <c r="L41" s="361"/>
      <c r="M41" s="361"/>
      <c r="N41" s="361"/>
      <c r="O41" s="361"/>
    </row>
    <row r="42" spans="1:15" ht="15.75" thickBot="1">
      <c r="A42" s="11"/>
      <c r="B42" s="46"/>
      <c r="C42" s="40"/>
      <c r="D42" s="41"/>
      <c r="E42" s="40"/>
      <c r="F42" s="40"/>
      <c r="G42" s="41"/>
      <c r="H42" s="41"/>
      <c r="I42" s="41"/>
      <c r="J42" s="41"/>
      <c r="K42" s="41"/>
      <c r="L42" s="40"/>
      <c r="M42" s="40"/>
    </row>
    <row r="43" spans="1:15" ht="15.75" thickBot="1">
      <c r="A43" s="11"/>
      <c r="B43" s="19" t="s">
        <v>40</v>
      </c>
      <c r="C43" s="60"/>
      <c r="D43" s="41"/>
      <c r="E43" s="60"/>
      <c r="F43" s="60"/>
      <c r="G43" s="61"/>
      <c r="H43" s="41"/>
      <c r="I43" s="41"/>
      <c r="J43" s="41"/>
      <c r="K43" s="41"/>
      <c r="L43" s="40"/>
      <c r="M43" s="40"/>
    </row>
    <row r="44" spans="1:15">
      <c r="A44" s="35">
        <v>19</v>
      </c>
      <c r="B44" s="36" t="s">
        <v>41</v>
      </c>
      <c r="C44" s="53">
        <v>220000</v>
      </c>
      <c r="D44" s="25">
        <v>0</v>
      </c>
      <c r="E44" s="88">
        <v>220000</v>
      </c>
      <c r="F44" s="24">
        <v>22000</v>
      </c>
      <c r="G44" s="26">
        <v>198000</v>
      </c>
      <c r="H44" s="25">
        <v>2625</v>
      </c>
      <c r="I44" s="25">
        <v>0</v>
      </c>
      <c r="J44" s="25">
        <v>0</v>
      </c>
      <c r="K44" s="25">
        <v>195375</v>
      </c>
      <c r="L44" s="361"/>
      <c r="M44" s="361"/>
      <c r="N44" s="361"/>
      <c r="O44" s="361"/>
    </row>
    <row r="45" spans="1:15" ht="15.75" thickBot="1">
      <c r="A45" s="11"/>
      <c r="B45" s="46"/>
      <c r="C45" s="40"/>
      <c r="D45" s="41"/>
      <c r="E45" s="40"/>
      <c r="F45" s="40"/>
      <c r="G45" s="41"/>
      <c r="H45" s="41"/>
      <c r="I45" s="41"/>
      <c r="J45" s="41"/>
      <c r="K45" s="41"/>
      <c r="L45" s="40"/>
      <c r="M45" s="40"/>
    </row>
    <row r="46" spans="1:15" ht="15.75" thickBot="1">
      <c r="A46" s="11"/>
      <c r="B46" s="42" t="s">
        <v>42</v>
      </c>
      <c r="C46" s="60"/>
      <c r="D46" s="41"/>
      <c r="E46" s="60"/>
      <c r="F46" s="60"/>
      <c r="G46" s="61"/>
      <c r="H46" s="41"/>
      <c r="I46" s="41"/>
      <c r="J46" s="41"/>
      <c r="K46" s="41"/>
      <c r="L46" s="40"/>
      <c r="M46" s="40"/>
    </row>
    <row r="47" spans="1:15">
      <c r="A47" s="35">
        <v>20</v>
      </c>
      <c r="B47" s="36" t="s">
        <v>43</v>
      </c>
      <c r="C47" s="63">
        <v>350000</v>
      </c>
      <c r="D47" s="25">
        <v>0</v>
      </c>
      <c r="E47" s="88">
        <v>350000</v>
      </c>
      <c r="F47" s="24">
        <v>35000</v>
      </c>
      <c r="G47" s="26">
        <v>315000</v>
      </c>
      <c r="H47" s="25">
        <v>0</v>
      </c>
      <c r="I47" s="25">
        <v>1000</v>
      </c>
      <c r="J47" s="25">
        <v>0</v>
      </c>
      <c r="K47" s="25">
        <v>314000</v>
      </c>
      <c r="L47" s="361"/>
      <c r="M47" s="361"/>
      <c r="N47" s="361"/>
      <c r="O47" s="361"/>
    </row>
    <row r="48" spans="1:15" ht="15.75" thickBot="1">
      <c r="A48" s="11"/>
      <c r="B48" s="64"/>
      <c r="C48" s="40"/>
      <c r="D48" s="41"/>
      <c r="E48" s="40"/>
      <c r="F48" s="40"/>
      <c r="G48" s="41"/>
      <c r="H48" s="41"/>
      <c r="I48" s="41"/>
      <c r="J48" s="41"/>
      <c r="K48" s="41"/>
      <c r="L48" s="40"/>
      <c r="M48" s="40"/>
    </row>
    <row r="49" spans="1:15" ht="15.75" thickBot="1">
      <c r="A49" s="11"/>
      <c r="B49" s="65" t="s">
        <v>44</v>
      </c>
      <c r="C49" s="60"/>
      <c r="D49" s="41"/>
      <c r="E49" s="60"/>
      <c r="F49" s="60"/>
      <c r="G49" s="61"/>
      <c r="H49" s="41"/>
      <c r="I49" s="41"/>
      <c r="J49" s="41"/>
      <c r="K49" s="41"/>
      <c r="L49" s="40"/>
      <c r="M49" s="40"/>
    </row>
    <row r="50" spans="1:15">
      <c r="A50" s="35">
        <v>21</v>
      </c>
      <c r="B50" s="36" t="s">
        <v>45</v>
      </c>
      <c r="C50" s="37">
        <v>530292</v>
      </c>
      <c r="D50" s="25">
        <v>211517</v>
      </c>
      <c r="E50" s="88">
        <v>318775</v>
      </c>
      <c r="F50" s="24">
        <v>31877.5</v>
      </c>
      <c r="G50" s="26">
        <v>286897</v>
      </c>
      <c r="H50" s="25">
        <v>0</v>
      </c>
      <c r="I50" s="25">
        <v>1000</v>
      </c>
      <c r="J50" s="25">
        <v>0</v>
      </c>
      <c r="K50" s="25">
        <v>285897</v>
      </c>
      <c r="L50" s="361"/>
      <c r="M50" s="361"/>
      <c r="N50" s="361"/>
      <c r="O50" s="361"/>
    </row>
    <row r="51" spans="1:15" ht="15.75" thickBot="1">
      <c r="A51" s="11"/>
      <c r="B51" s="46"/>
      <c r="C51" s="40"/>
      <c r="D51" s="41"/>
      <c r="E51" s="40"/>
      <c r="F51" s="40"/>
      <c r="G51" s="41"/>
      <c r="H51" s="41"/>
      <c r="I51" s="41"/>
      <c r="J51" s="41"/>
      <c r="K51" s="41"/>
      <c r="L51" s="40"/>
      <c r="M51" s="40"/>
    </row>
    <row r="52" spans="1:15" ht="15.75" thickBot="1">
      <c r="A52" s="11"/>
      <c r="B52" s="19" t="s">
        <v>46</v>
      </c>
      <c r="C52" s="40"/>
      <c r="D52" s="41"/>
      <c r="E52" s="40"/>
      <c r="F52" s="40"/>
      <c r="G52" s="41"/>
      <c r="H52" s="41"/>
      <c r="I52" s="41"/>
      <c r="J52" s="41"/>
      <c r="K52" s="41"/>
      <c r="L52" s="40"/>
      <c r="M52" s="40"/>
    </row>
    <row r="53" spans="1:15">
      <c r="A53" s="44">
        <v>22</v>
      </c>
      <c r="B53" s="36" t="s">
        <v>47</v>
      </c>
      <c r="C53" s="37">
        <v>470000</v>
      </c>
      <c r="D53" s="25">
        <v>0</v>
      </c>
      <c r="E53" s="88">
        <v>470000</v>
      </c>
      <c r="F53" s="24">
        <v>47000</v>
      </c>
      <c r="G53" s="26">
        <v>423000</v>
      </c>
      <c r="H53" s="25">
        <v>1958.3333333333333</v>
      </c>
      <c r="I53" s="25">
        <v>0</v>
      </c>
      <c r="J53" s="25">
        <v>8990</v>
      </c>
      <c r="K53" s="25">
        <v>412051.66666666669</v>
      </c>
      <c r="L53" s="361"/>
      <c r="M53" s="361"/>
      <c r="N53" s="361"/>
      <c r="O53" s="361"/>
    </row>
    <row r="54" spans="1:15">
      <c r="A54" s="44">
        <v>23</v>
      </c>
      <c r="B54" s="47" t="s">
        <v>48</v>
      </c>
      <c r="C54" s="24">
        <v>210000</v>
      </c>
      <c r="D54" s="25">
        <v>0</v>
      </c>
      <c r="E54" s="88">
        <v>210000</v>
      </c>
      <c r="F54" s="24">
        <v>21000</v>
      </c>
      <c r="G54" s="26">
        <v>189000</v>
      </c>
      <c r="H54" s="25">
        <v>0</v>
      </c>
      <c r="I54" s="25">
        <v>0</v>
      </c>
      <c r="J54" s="25">
        <v>0</v>
      </c>
      <c r="K54" s="25">
        <v>189000</v>
      </c>
      <c r="L54" s="361"/>
      <c r="M54" s="361"/>
      <c r="N54" s="361"/>
      <c r="O54" s="361"/>
    </row>
    <row r="55" spans="1:15" ht="15.75" thickBot="1">
      <c r="A55" s="11"/>
      <c r="B55" s="46"/>
      <c r="C55" s="39"/>
      <c r="D55" s="41"/>
      <c r="E55" s="40"/>
      <c r="F55" s="40"/>
      <c r="G55" s="41"/>
      <c r="H55" s="41"/>
      <c r="I55" s="41"/>
      <c r="J55" s="41"/>
      <c r="K55" s="41"/>
      <c r="L55" s="40"/>
      <c r="M55" s="40"/>
    </row>
    <row r="56" spans="1:15" ht="15.75" thickBot="1">
      <c r="A56" s="11"/>
      <c r="B56" s="19" t="s">
        <v>51</v>
      </c>
      <c r="C56" s="39"/>
      <c r="D56" s="41"/>
      <c r="E56" s="40"/>
      <c r="F56" s="40"/>
      <c r="G56" s="41"/>
      <c r="H56" s="41"/>
      <c r="I56" s="41"/>
      <c r="J56" s="41"/>
      <c r="K56" s="41"/>
      <c r="L56" s="40"/>
      <c r="M56" s="40"/>
    </row>
    <row r="57" spans="1:15">
      <c r="A57" s="35">
        <v>24</v>
      </c>
      <c r="B57" s="23" t="s">
        <v>52</v>
      </c>
      <c r="C57" s="24">
        <v>240000</v>
      </c>
      <c r="D57" s="25">
        <v>0</v>
      </c>
      <c r="E57" s="24">
        <v>240000</v>
      </c>
      <c r="F57" s="24">
        <v>24000</v>
      </c>
      <c r="G57" s="25">
        <v>216000</v>
      </c>
      <c r="H57" s="25">
        <v>0</v>
      </c>
      <c r="I57" s="25">
        <v>0</v>
      </c>
      <c r="J57" s="25">
        <v>0</v>
      </c>
      <c r="K57" s="25">
        <v>216000</v>
      </c>
      <c r="L57" s="361"/>
      <c r="M57" s="361"/>
      <c r="N57" s="361"/>
      <c r="O57" s="361"/>
    </row>
    <row r="58" spans="1:15">
      <c r="A58" s="35">
        <v>25</v>
      </c>
      <c r="B58" s="47" t="s">
        <v>385</v>
      </c>
      <c r="C58" s="24">
        <v>210000</v>
      </c>
      <c r="D58" s="25">
        <v>0</v>
      </c>
      <c r="E58" s="88">
        <v>210000</v>
      </c>
      <c r="F58" s="24">
        <v>21000</v>
      </c>
      <c r="G58" s="26">
        <v>189000</v>
      </c>
      <c r="H58" s="25">
        <v>0</v>
      </c>
      <c r="I58" s="25">
        <v>0</v>
      </c>
      <c r="J58" s="25">
        <v>0</v>
      </c>
      <c r="K58" s="25">
        <v>189000</v>
      </c>
      <c r="L58" s="361"/>
      <c r="M58" s="361"/>
      <c r="N58" s="361"/>
      <c r="O58" s="361"/>
    </row>
    <row r="59" spans="1:15">
      <c r="A59" s="35">
        <v>26</v>
      </c>
      <c r="B59" s="47" t="s">
        <v>54</v>
      </c>
      <c r="C59" s="24">
        <v>500000</v>
      </c>
      <c r="D59" s="25">
        <v>0</v>
      </c>
      <c r="E59" s="88">
        <v>500000</v>
      </c>
      <c r="F59" s="24">
        <v>50000</v>
      </c>
      <c r="G59" s="26">
        <v>450000</v>
      </c>
      <c r="H59" s="25">
        <v>0</v>
      </c>
      <c r="I59" s="25">
        <v>0</v>
      </c>
      <c r="J59" s="25">
        <v>350</v>
      </c>
      <c r="K59" s="25">
        <v>449650</v>
      </c>
      <c r="L59" s="361"/>
      <c r="M59" s="361"/>
      <c r="N59" s="361"/>
      <c r="O59" s="361"/>
    </row>
    <row r="60" spans="1:15">
      <c r="A60" s="35">
        <v>27</v>
      </c>
      <c r="B60" s="47" t="s">
        <v>55</v>
      </c>
      <c r="C60" s="24">
        <v>100000</v>
      </c>
      <c r="D60" s="25">
        <v>0</v>
      </c>
      <c r="E60" s="88">
        <v>100000</v>
      </c>
      <c r="F60" s="24">
        <v>10000</v>
      </c>
      <c r="G60" s="26">
        <v>90000</v>
      </c>
      <c r="H60" s="25">
        <v>0</v>
      </c>
      <c r="I60" s="25">
        <v>0</v>
      </c>
      <c r="J60" s="25">
        <v>0</v>
      </c>
      <c r="K60" s="25">
        <v>90000</v>
      </c>
      <c r="L60" s="361"/>
      <c r="M60" s="361"/>
      <c r="N60" s="361"/>
      <c r="O60" s="361"/>
    </row>
    <row r="61" spans="1:15" ht="15.75" thickBot="1">
      <c r="A61" s="11"/>
      <c r="B61" s="46"/>
      <c r="C61" s="34"/>
      <c r="D61" s="32"/>
      <c r="E61" s="34"/>
      <c r="F61" s="34"/>
      <c r="G61" s="32"/>
      <c r="H61" s="32"/>
      <c r="I61" s="32"/>
      <c r="J61" s="32"/>
      <c r="K61" s="32"/>
      <c r="L61" s="34"/>
      <c r="M61" s="34"/>
    </row>
    <row r="62" spans="1:15" ht="15.75" thickBot="1">
      <c r="A62" s="11"/>
      <c r="B62" s="19" t="s">
        <v>56</v>
      </c>
      <c r="C62" s="34"/>
      <c r="D62" s="32"/>
      <c r="E62" s="34"/>
      <c r="F62" s="34"/>
      <c r="G62" s="32"/>
      <c r="H62" s="32"/>
      <c r="I62" s="32"/>
      <c r="J62" s="32"/>
      <c r="K62" s="32"/>
      <c r="L62" s="34"/>
      <c r="M62" s="34"/>
      <c r="N62" s="51"/>
      <c r="O62" s="51"/>
    </row>
    <row r="63" spans="1:15">
      <c r="A63" s="35">
        <v>28</v>
      </c>
      <c r="B63" s="67" t="s">
        <v>58</v>
      </c>
      <c r="C63" s="24">
        <v>430000</v>
      </c>
      <c r="D63" s="25">
        <v>0</v>
      </c>
      <c r="E63" s="88">
        <v>430000</v>
      </c>
      <c r="F63" s="24">
        <v>43000</v>
      </c>
      <c r="G63" s="26">
        <v>387000</v>
      </c>
      <c r="H63" s="25">
        <v>0</v>
      </c>
      <c r="I63" s="25">
        <v>0</v>
      </c>
      <c r="J63" s="25">
        <v>0</v>
      </c>
      <c r="K63" s="25">
        <v>387000</v>
      </c>
      <c r="L63" s="361"/>
      <c r="M63" s="361"/>
      <c r="N63" s="361"/>
      <c r="O63" s="361"/>
    </row>
    <row r="64" spans="1:15">
      <c r="A64" s="35">
        <v>29</v>
      </c>
      <c r="B64" s="68" t="s">
        <v>59</v>
      </c>
      <c r="C64" s="24">
        <v>230000</v>
      </c>
      <c r="D64" s="25">
        <v>0</v>
      </c>
      <c r="E64" s="88">
        <v>230000</v>
      </c>
      <c r="F64" s="24">
        <v>23000</v>
      </c>
      <c r="G64" s="26">
        <v>207000</v>
      </c>
      <c r="H64" s="25">
        <v>0</v>
      </c>
      <c r="I64" s="25">
        <v>0</v>
      </c>
      <c r="J64" s="25">
        <v>0</v>
      </c>
      <c r="K64" s="25">
        <v>207000</v>
      </c>
      <c r="L64" s="361"/>
      <c r="M64" s="361"/>
      <c r="N64" s="361"/>
      <c r="O64" s="361"/>
    </row>
    <row r="65" spans="1:15">
      <c r="A65" s="35">
        <v>30</v>
      </c>
      <c r="B65" s="47" t="s">
        <v>60</v>
      </c>
      <c r="C65" s="24">
        <v>310000</v>
      </c>
      <c r="D65" s="25">
        <v>51666.666666666672</v>
      </c>
      <c r="E65" s="88">
        <v>258333.33333333331</v>
      </c>
      <c r="F65" s="24">
        <v>25833.333333333332</v>
      </c>
      <c r="G65" s="26">
        <v>232499.99999999997</v>
      </c>
      <c r="H65" s="25">
        <v>0</v>
      </c>
      <c r="I65" s="25">
        <v>0</v>
      </c>
      <c r="J65" s="25">
        <v>0</v>
      </c>
      <c r="K65" s="25">
        <v>232499.99999999997</v>
      </c>
      <c r="L65" s="361" t="s">
        <v>386</v>
      </c>
      <c r="M65" s="361"/>
      <c r="N65" s="361"/>
      <c r="O65" s="361"/>
    </row>
    <row r="66" spans="1:15">
      <c r="A66" s="35">
        <v>31</v>
      </c>
      <c r="B66" s="47" t="s">
        <v>63</v>
      </c>
      <c r="C66" s="24">
        <v>222222</v>
      </c>
      <c r="D66" s="25">
        <v>0</v>
      </c>
      <c r="E66" s="88">
        <v>222222</v>
      </c>
      <c r="F66" s="24">
        <v>22222.2</v>
      </c>
      <c r="G66" s="26">
        <v>199999.8</v>
      </c>
      <c r="H66" s="25">
        <v>0</v>
      </c>
      <c r="I66" s="25">
        <v>0</v>
      </c>
      <c r="J66" s="25">
        <v>0</v>
      </c>
      <c r="K66" s="25">
        <v>199999.8</v>
      </c>
      <c r="L66" s="361"/>
      <c r="M66" s="361"/>
      <c r="N66" s="361"/>
      <c r="O66" s="361"/>
    </row>
    <row r="67" spans="1:15">
      <c r="A67" s="35">
        <v>32</v>
      </c>
      <c r="B67" s="47" t="s">
        <v>64</v>
      </c>
      <c r="C67" s="24">
        <v>240000</v>
      </c>
      <c r="D67" s="25">
        <v>0</v>
      </c>
      <c r="E67" s="88">
        <v>240000</v>
      </c>
      <c r="F67" s="24">
        <v>24000</v>
      </c>
      <c r="G67" s="26">
        <v>216000</v>
      </c>
      <c r="H67" s="25">
        <v>0</v>
      </c>
      <c r="I67" s="25">
        <v>0</v>
      </c>
      <c r="J67" s="25">
        <v>0</v>
      </c>
      <c r="K67" s="25">
        <v>216000</v>
      </c>
      <c r="L67" s="361"/>
      <c r="M67" s="361"/>
      <c r="N67" s="361"/>
      <c r="O67" s="361"/>
    </row>
    <row r="68" spans="1:15">
      <c r="A68" s="35">
        <v>33</v>
      </c>
      <c r="B68" s="47" t="s">
        <v>360</v>
      </c>
      <c r="C68" s="24">
        <v>630000</v>
      </c>
      <c r="D68" s="25">
        <v>0</v>
      </c>
      <c r="E68" s="88">
        <v>630000</v>
      </c>
      <c r="F68" s="24">
        <v>63000</v>
      </c>
      <c r="G68" s="26">
        <v>567000</v>
      </c>
      <c r="H68" s="25">
        <v>0</v>
      </c>
      <c r="I68" s="25">
        <v>0</v>
      </c>
      <c r="J68" s="25">
        <v>0</v>
      </c>
      <c r="K68" s="25">
        <v>567000</v>
      </c>
      <c r="L68" s="361"/>
      <c r="M68" s="361"/>
      <c r="N68" s="361"/>
      <c r="O68" s="361"/>
    </row>
    <row r="69" spans="1:15">
      <c r="A69" s="35">
        <v>34</v>
      </c>
      <c r="B69" s="47" t="s">
        <v>361</v>
      </c>
      <c r="C69" s="24">
        <v>240000</v>
      </c>
      <c r="D69" s="25">
        <v>0</v>
      </c>
      <c r="E69" s="24">
        <v>240000</v>
      </c>
      <c r="F69" s="24">
        <v>24000</v>
      </c>
      <c r="G69" s="25">
        <v>216000</v>
      </c>
      <c r="H69" s="25">
        <v>0</v>
      </c>
      <c r="I69" s="25">
        <v>0</v>
      </c>
      <c r="J69" s="25">
        <v>0</v>
      </c>
      <c r="K69" s="25">
        <v>216000</v>
      </c>
      <c r="L69" s="361"/>
      <c r="M69" s="361"/>
      <c r="N69" s="361"/>
      <c r="O69" s="361"/>
    </row>
    <row r="70" spans="1:15" ht="15.75" thickBot="1">
      <c r="A70" s="11"/>
      <c r="B70" s="46"/>
      <c r="C70" s="39"/>
      <c r="D70" s="41"/>
      <c r="E70" s="40"/>
      <c r="F70" s="40"/>
      <c r="G70" s="41"/>
      <c r="H70" s="41"/>
      <c r="I70" s="41"/>
      <c r="J70" s="41"/>
      <c r="K70" s="41"/>
      <c r="L70" s="40"/>
      <c r="M70" s="40"/>
    </row>
    <row r="71" spans="1:15" ht="15.75" thickBot="1">
      <c r="A71" s="225"/>
      <c r="B71" s="56" t="s">
        <v>34</v>
      </c>
      <c r="C71" s="57">
        <v>6336958</v>
      </c>
      <c r="D71" s="57">
        <v>263183.66666666669</v>
      </c>
      <c r="E71" s="57">
        <v>6073774.333333333</v>
      </c>
      <c r="F71" s="57">
        <v>607377.43333333335</v>
      </c>
      <c r="G71" s="58">
        <v>5466396.3999999994</v>
      </c>
      <c r="H71" s="57">
        <v>8287.0333333333328</v>
      </c>
      <c r="I71" s="57">
        <v>3000</v>
      </c>
      <c r="J71" s="57">
        <v>9340</v>
      </c>
      <c r="K71" s="58">
        <v>5445770</v>
      </c>
      <c r="L71" s="226"/>
      <c r="M71" s="226"/>
      <c r="N71" s="227"/>
      <c r="O71" s="227"/>
    </row>
    <row r="72" spans="1:15" ht="15.75" thickBot="1">
      <c r="A72" s="11"/>
      <c r="B72" s="46"/>
      <c r="C72" s="39"/>
      <c r="D72" s="41"/>
      <c r="E72" s="40"/>
      <c r="F72" s="40"/>
      <c r="G72" s="41"/>
      <c r="H72" s="41"/>
      <c r="I72" s="41"/>
      <c r="J72" s="41"/>
      <c r="K72" s="41"/>
      <c r="L72" s="40"/>
      <c r="M72" s="40"/>
    </row>
    <row r="73" spans="1:15" ht="15.75" thickBot="1">
      <c r="A73" s="11"/>
      <c r="B73" s="19" t="s">
        <v>65</v>
      </c>
      <c r="C73" s="39"/>
      <c r="D73" s="41"/>
      <c r="E73" s="40"/>
      <c r="F73" s="40"/>
      <c r="G73" s="41"/>
      <c r="H73" s="41"/>
      <c r="I73" s="41"/>
      <c r="J73" s="41"/>
      <c r="K73" s="41"/>
      <c r="L73" s="40"/>
      <c r="M73" s="40"/>
    </row>
    <row r="74" spans="1:15">
      <c r="A74" s="71">
        <v>35</v>
      </c>
      <c r="B74" s="36" t="s">
        <v>66</v>
      </c>
      <c r="C74" s="37">
        <v>210000</v>
      </c>
      <c r="D74" s="25">
        <v>0</v>
      </c>
      <c r="E74" s="88">
        <v>210000</v>
      </c>
      <c r="F74" s="24">
        <v>21000</v>
      </c>
      <c r="G74" s="26">
        <v>189000</v>
      </c>
      <c r="H74" s="25">
        <v>1750</v>
      </c>
      <c r="I74" s="25">
        <v>0</v>
      </c>
      <c r="J74" s="25">
        <v>0</v>
      </c>
      <c r="K74" s="25">
        <v>187250</v>
      </c>
      <c r="L74" s="361"/>
      <c r="M74" s="361"/>
      <c r="N74" s="361"/>
      <c r="O74" s="361"/>
    </row>
    <row r="75" spans="1:15" ht="15.75" thickBot="1">
      <c r="A75" s="11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</row>
    <row r="76" spans="1:15" ht="15.75" thickBot="1">
      <c r="A76" s="11"/>
      <c r="B76" s="42" t="s">
        <v>68</v>
      </c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</row>
    <row r="77" spans="1:15">
      <c r="A77" s="35">
        <v>36</v>
      </c>
      <c r="B77" s="36" t="s">
        <v>69</v>
      </c>
      <c r="C77" s="24">
        <v>320000</v>
      </c>
      <c r="D77" s="25">
        <v>0</v>
      </c>
      <c r="E77" s="88">
        <v>320000</v>
      </c>
      <c r="F77" s="24">
        <v>32000</v>
      </c>
      <c r="G77" s="26">
        <v>288000</v>
      </c>
      <c r="H77" s="25">
        <v>0</v>
      </c>
      <c r="I77" s="25">
        <v>0</v>
      </c>
      <c r="J77" s="25">
        <v>0</v>
      </c>
      <c r="K77" s="25">
        <v>288000</v>
      </c>
      <c r="L77" s="361"/>
      <c r="M77" s="361"/>
      <c r="N77" s="361"/>
      <c r="O77" s="361"/>
    </row>
    <row r="78" spans="1:15">
      <c r="A78" s="35">
        <v>37</v>
      </c>
      <c r="B78" s="47" t="s">
        <v>70</v>
      </c>
      <c r="C78" s="24">
        <v>240000</v>
      </c>
      <c r="D78" s="25">
        <v>0</v>
      </c>
      <c r="E78" s="88">
        <v>240000</v>
      </c>
      <c r="F78" s="24">
        <v>24000</v>
      </c>
      <c r="G78" s="26">
        <v>216000</v>
      </c>
      <c r="H78" s="25">
        <v>0</v>
      </c>
      <c r="I78" s="25">
        <v>0</v>
      </c>
      <c r="J78" s="25">
        <v>0</v>
      </c>
      <c r="K78" s="25">
        <v>216000</v>
      </c>
      <c r="L78" s="361"/>
      <c r="M78" s="361"/>
      <c r="N78" s="361"/>
      <c r="O78" s="361"/>
    </row>
    <row r="79" spans="1:15">
      <c r="A79" s="35">
        <v>38</v>
      </c>
      <c r="B79" s="47" t="s">
        <v>71</v>
      </c>
      <c r="C79" s="24">
        <v>160000</v>
      </c>
      <c r="D79" s="25">
        <v>0</v>
      </c>
      <c r="E79" s="88">
        <v>160000</v>
      </c>
      <c r="F79" s="24">
        <v>16000</v>
      </c>
      <c r="G79" s="26">
        <v>144000</v>
      </c>
      <c r="H79" s="25">
        <v>0</v>
      </c>
      <c r="I79" s="25">
        <v>0</v>
      </c>
      <c r="J79" s="25">
        <v>0</v>
      </c>
      <c r="K79" s="25">
        <v>144000</v>
      </c>
      <c r="L79" s="361"/>
      <c r="M79" s="361"/>
      <c r="N79" s="361"/>
      <c r="O79" s="361"/>
    </row>
    <row r="80" spans="1:15" ht="15.75" thickBot="1">
      <c r="A80" s="11"/>
      <c r="B80" s="46"/>
      <c r="C80" s="40"/>
      <c r="D80" s="41"/>
      <c r="E80" s="40"/>
      <c r="F80" s="40"/>
      <c r="G80" s="41"/>
      <c r="H80" s="41"/>
      <c r="I80" s="41"/>
      <c r="J80" s="41"/>
      <c r="K80" s="41"/>
      <c r="L80" s="40"/>
      <c r="M80" s="40"/>
    </row>
    <row r="81" spans="1:15" ht="15.75" thickBot="1">
      <c r="A81" s="11"/>
      <c r="B81" s="19" t="s">
        <v>72</v>
      </c>
      <c r="C81" s="40"/>
      <c r="D81" s="41"/>
      <c r="E81" s="40"/>
      <c r="F81" s="40"/>
      <c r="G81" s="41"/>
      <c r="H81" s="41"/>
      <c r="I81" s="41"/>
      <c r="J81" s="41"/>
      <c r="K81" s="41"/>
      <c r="L81" s="40"/>
      <c r="M81" s="40"/>
    </row>
    <row r="82" spans="1:15">
      <c r="A82" s="35">
        <v>39</v>
      </c>
      <c r="B82" s="36" t="s">
        <v>73</v>
      </c>
      <c r="C82" s="37">
        <v>280000</v>
      </c>
      <c r="D82" s="25">
        <v>0</v>
      </c>
      <c r="E82" s="88">
        <v>280000</v>
      </c>
      <c r="F82" s="24">
        <v>28000</v>
      </c>
      <c r="G82" s="26">
        <v>252000</v>
      </c>
      <c r="H82" s="25">
        <v>0</v>
      </c>
      <c r="I82" s="25">
        <v>1000</v>
      </c>
      <c r="J82" s="25">
        <v>0</v>
      </c>
      <c r="K82" s="25">
        <v>251000</v>
      </c>
      <c r="L82" s="361"/>
      <c r="M82" s="361"/>
      <c r="N82" s="361"/>
      <c r="O82" s="361"/>
    </row>
    <row r="83" spans="1:15">
      <c r="A83" s="35">
        <v>40</v>
      </c>
      <c r="B83" s="47" t="s">
        <v>74</v>
      </c>
      <c r="C83" s="24">
        <v>215000</v>
      </c>
      <c r="D83" s="25">
        <v>0</v>
      </c>
      <c r="E83" s="88">
        <v>215000</v>
      </c>
      <c r="F83" s="24">
        <v>21500</v>
      </c>
      <c r="G83" s="26">
        <v>193500</v>
      </c>
      <c r="H83" s="25">
        <v>3583.3333333333335</v>
      </c>
      <c r="I83" s="25">
        <v>1000</v>
      </c>
      <c r="J83" s="25">
        <v>0</v>
      </c>
      <c r="K83" s="25">
        <v>188916.66666666666</v>
      </c>
      <c r="L83" s="361"/>
      <c r="M83" s="361"/>
      <c r="N83" s="361"/>
      <c r="O83" s="361"/>
    </row>
    <row r="84" spans="1:15">
      <c r="A84" s="35">
        <v>41</v>
      </c>
      <c r="B84" s="47" t="s">
        <v>75</v>
      </c>
      <c r="C84" s="72">
        <v>130000</v>
      </c>
      <c r="D84" s="25">
        <v>0</v>
      </c>
      <c r="E84" s="88">
        <v>130000</v>
      </c>
      <c r="F84" s="24">
        <v>13000</v>
      </c>
      <c r="G84" s="26">
        <v>117000</v>
      </c>
      <c r="H84" s="25">
        <v>0</v>
      </c>
      <c r="I84" s="25">
        <v>0</v>
      </c>
      <c r="J84" s="25">
        <v>0</v>
      </c>
      <c r="K84" s="25">
        <v>117000</v>
      </c>
      <c r="L84" s="361"/>
      <c r="M84" s="361"/>
      <c r="N84" s="361"/>
      <c r="O84" s="361"/>
    </row>
    <row r="85" spans="1:15" ht="15.75" thickBot="1">
      <c r="A85" s="73"/>
      <c r="D85" s="74"/>
      <c r="E85" s="176"/>
      <c r="G85" s="75"/>
      <c r="H85" s="74"/>
      <c r="I85" s="74"/>
      <c r="J85" s="74"/>
      <c r="K85" s="75"/>
    </row>
    <row r="86" spans="1:15" ht="15.75" thickBot="1">
      <c r="A86" s="73"/>
      <c r="B86" s="76" t="s">
        <v>76</v>
      </c>
      <c r="D86" s="74"/>
      <c r="E86" s="176"/>
      <c r="G86" s="75"/>
      <c r="H86" s="74"/>
      <c r="I86" s="74"/>
      <c r="J86" s="74"/>
      <c r="K86" s="75"/>
    </row>
    <row r="87" spans="1:15">
      <c r="A87" s="35">
        <v>42</v>
      </c>
      <c r="B87" s="36" t="s">
        <v>77</v>
      </c>
      <c r="C87" s="37">
        <v>220000</v>
      </c>
      <c r="D87" s="25">
        <v>0</v>
      </c>
      <c r="E87" s="88">
        <v>220000</v>
      </c>
      <c r="F87" s="24">
        <v>22000</v>
      </c>
      <c r="G87" s="26">
        <v>198000</v>
      </c>
      <c r="H87" s="25">
        <v>0</v>
      </c>
      <c r="I87" s="25">
        <v>0</v>
      </c>
      <c r="J87" s="25">
        <v>0</v>
      </c>
      <c r="K87" s="25">
        <v>198000</v>
      </c>
      <c r="L87" s="361"/>
      <c r="M87" s="361"/>
      <c r="N87" s="361"/>
      <c r="O87" s="361"/>
    </row>
    <row r="88" spans="1:15" ht="15.75" thickBot="1">
      <c r="A88" s="73"/>
      <c r="D88" s="74"/>
      <c r="E88" s="176"/>
      <c r="G88" s="75"/>
      <c r="H88" s="74"/>
      <c r="I88" s="74"/>
      <c r="J88" s="74"/>
      <c r="K88" s="75"/>
    </row>
    <row r="89" spans="1:15" ht="15.75" thickBot="1">
      <c r="A89" s="11"/>
      <c r="B89" s="42" t="s">
        <v>78</v>
      </c>
      <c r="C89" s="40"/>
      <c r="D89" s="41"/>
      <c r="E89" s="40"/>
      <c r="F89" s="40"/>
      <c r="G89" s="41"/>
      <c r="H89" s="41"/>
      <c r="I89" s="41"/>
      <c r="J89" s="41"/>
      <c r="K89" s="41"/>
      <c r="L89" s="40"/>
      <c r="M89" s="40"/>
    </row>
    <row r="90" spans="1:15">
      <c r="A90" s="44">
        <v>43</v>
      </c>
      <c r="B90" s="36" t="s">
        <v>79</v>
      </c>
      <c r="C90" s="24">
        <v>230000</v>
      </c>
      <c r="D90" s="25">
        <v>0</v>
      </c>
      <c r="E90" s="88">
        <v>230000</v>
      </c>
      <c r="F90" s="24">
        <v>23000</v>
      </c>
      <c r="G90" s="26">
        <v>207000</v>
      </c>
      <c r="H90" s="25">
        <v>0</v>
      </c>
      <c r="I90" s="25">
        <v>1000</v>
      </c>
      <c r="J90" s="25">
        <v>0</v>
      </c>
      <c r="K90" s="25">
        <v>206000</v>
      </c>
      <c r="L90" s="361"/>
      <c r="M90" s="361"/>
      <c r="N90" s="361"/>
      <c r="O90" s="361"/>
    </row>
    <row r="91" spans="1:15">
      <c r="A91" s="35">
        <v>44</v>
      </c>
      <c r="B91" s="54" t="s">
        <v>80</v>
      </c>
      <c r="C91" s="24">
        <v>215000</v>
      </c>
      <c r="D91" s="25">
        <v>7166.666666666667</v>
      </c>
      <c r="E91" s="24">
        <v>207833.33333333334</v>
      </c>
      <c r="F91" s="24">
        <v>20783.333333333336</v>
      </c>
      <c r="G91" s="25">
        <v>187050</v>
      </c>
      <c r="H91" s="25">
        <v>0</v>
      </c>
      <c r="I91" s="25">
        <v>0</v>
      </c>
      <c r="J91" s="25">
        <v>0</v>
      </c>
      <c r="K91" s="25">
        <v>187050</v>
      </c>
      <c r="L91" s="361" t="s">
        <v>387</v>
      </c>
      <c r="M91" s="361"/>
      <c r="N91" s="361"/>
      <c r="O91" s="361"/>
    </row>
    <row r="92" spans="1:15" ht="15.75" thickBot="1">
      <c r="A92" s="11"/>
      <c r="B92" s="46"/>
      <c r="C92" s="78"/>
      <c r="D92" s="70"/>
      <c r="E92" s="69"/>
      <c r="F92" s="69"/>
      <c r="G92" s="70"/>
      <c r="H92" s="70"/>
      <c r="I92" s="70"/>
      <c r="J92" s="70"/>
      <c r="K92" s="70"/>
      <c r="L92" s="40"/>
      <c r="M92" s="40"/>
      <c r="N92" s="40"/>
      <c r="O92" s="40"/>
    </row>
    <row r="93" spans="1:15" ht="15.75" thickBot="1">
      <c r="B93" s="42" t="s">
        <v>82</v>
      </c>
      <c r="C93" s="62"/>
      <c r="D93" s="41"/>
      <c r="E93" s="60"/>
      <c r="F93" s="60"/>
      <c r="G93" s="61"/>
      <c r="H93" s="41"/>
      <c r="I93" s="41"/>
      <c r="J93" s="41"/>
      <c r="K93" s="41"/>
      <c r="L93" s="40"/>
      <c r="M93" s="40"/>
    </row>
    <row r="94" spans="1:15">
      <c r="A94" s="35">
        <v>45</v>
      </c>
      <c r="B94" s="36" t="s">
        <v>83</v>
      </c>
      <c r="C94" s="63">
        <v>300000</v>
      </c>
      <c r="D94" s="25">
        <v>0</v>
      </c>
      <c r="E94" s="88">
        <v>300000</v>
      </c>
      <c r="F94" s="24">
        <v>30000</v>
      </c>
      <c r="G94" s="26">
        <v>270000</v>
      </c>
      <c r="H94" s="25">
        <v>0</v>
      </c>
      <c r="I94" s="25">
        <v>1000</v>
      </c>
      <c r="J94" s="25">
        <v>0</v>
      </c>
      <c r="K94" s="25">
        <v>269000</v>
      </c>
      <c r="L94" s="361"/>
      <c r="M94" s="361"/>
      <c r="N94" s="361"/>
      <c r="O94" s="361"/>
    </row>
    <row r="95" spans="1:15" ht="15.75" thickBot="1">
      <c r="A95" s="35"/>
      <c r="B95" s="46"/>
      <c r="C95" s="40"/>
      <c r="D95" s="41"/>
      <c r="E95" s="40"/>
      <c r="F95" s="40"/>
      <c r="G95" s="41"/>
      <c r="H95" s="41"/>
      <c r="I95" s="41"/>
      <c r="J95" s="41"/>
      <c r="K95" s="41"/>
    </row>
    <row r="96" spans="1:15" ht="15.75" thickBot="1">
      <c r="A96" s="11"/>
      <c r="B96" s="42" t="s">
        <v>84</v>
      </c>
      <c r="C96" s="60"/>
      <c r="D96" s="41"/>
      <c r="E96" s="60"/>
      <c r="F96" s="60"/>
      <c r="G96" s="61"/>
      <c r="H96" s="41"/>
      <c r="I96" s="41"/>
      <c r="J96" s="41"/>
      <c r="K96" s="41"/>
      <c r="L96" s="40"/>
      <c r="M96" s="40"/>
    </row>
    <row r="97" spans="1:15">
      <c r="A97" s="79">
        <v>46</v>
      </c>
      <c r="B97" s="36" t="s">
        <v>85</v>
      </c>
      <c r="C97" s="63">
        <v>740000</v>
      </c>
      <c r="D97" s="25">
        <v>0</v>
      </c>
      <c r="E97" s="88">
        <v>740000</v>
      </c>
      <c r="F97" s="24">
        <v>74000</v>
      </c>
      <c r="G97" s="26">
        <v>666000</v>
      </c>
      <c r="H97" s="25">
        <v>0</v>
      </c>
      <c r="I97" s="25">
        <v>1000</v>
      </c>
      <c r="J97" s="25">
        <v>0</v>
      </c>
      <c r="K97" s="25">
        <v>665000</v>
      </c>
      <c r="L97" s="361"/>
      <c r="M97" s="361"/>
      <c r="N97" s="361"/>
      <c r="O97" s="361"/>
    </row>
    <row r="98" spans="1:15" ht="15.75" thickBot="1">
      <c r="B98" s="46"/>
      <c r="C98" s="39"/>
      <c r="D98" s="70"/>
      <c r="E98" s="69"/>
      <c r="F98" s="69"/>
      <c r="G98" s="70"/>
      <c r="H98" s="70"/>
      <c r="I98" s="70"/>
      <c r="J98" s="70"/>
      <c r="K98" s="70"/>
    </row>
    <row r="99" spans="1:15" ht="15.75" thickBot="1">
      <c r="A99" s="80"/>
      <c r="B99" s="56" t="s">
        <v>34</v>
      </c>
      <c r="C99" s="57">
        <v>3260000</v>
      </c>
      <c r="D99" s="57">
        <v>7166.666666666667</v>
      </c>
      <c r="E99" s="57">
        <v>3252833.3333333335</v>
      </c>
      <c r="F99" s="57">
        <v>325283.33333333337</v>
      </c>
      <c r="G99" s="58">
        <v>2927550</v>
      </c>
      <c r="H99" s="57">
        <v>5333.3333333333339</v>
      </c>
      <c r="I99" s="57">
        <v>5000</v>
      </c>
      <c r="J99" s="57">
        <v>0</v>
      </c>
      <c r="K99" s="58">
        <v>2917216.666666667</v>
      </c>
      <c r="L99" s="40"/>
      <c r="M99" s="40"/>
      <c r="N99" s="40"/>
      <c r="O99" s="40"/>
    </row>
    <row r="100" spans="1:15" ht="15.75" thickBot="1">
      <c r="A100" s="80"/>
      <c r="B100" s="46"/>
      <c r="C100" s="39"/>
      <c r="D100" s="70"/>
      <c r="E100" s="69"/>
      <c r="F100" s="69"/>
      <c r="G100" s="70"/>
      <c r="H100" s="70"/>
      <c r="I100" s="70"/>
      <c r="J100" s="70"/>
      <c r="K100" s="70"/>
      <c r="L100" s="40"/>
      <c r="M100" s="40"/>
      <c r="N100" s="40"/>
      <c r="O100" s="40"/>
    </row>
    <row r="101" spans="1:15" ht="15.75" thickBot="1">
      <c r="A101" s="80"/>
      <c r="B101" s="42" t="s">
        <v>86</v>
      </c>
      <c r="C101" s="39"/>
      <c r="D101" s="41"/>
      <c r="E101" s="40"/>
      <c r="F101" s="40"/>
      <c r="G101" s="41"/>
      <c r="H101" s="41"/>
      <c r="I101" s="41"/>
      <c r="J101" s="41"/>
      <c r="K101" s="41"/>
      <c r="L101" s="40"/>
      <c r="M101" s="40"/>
    </row>
    <row r="102" spans="1:15">
      <c r="A102" s="79">
        <v>47</v>
      </c>
      <c r="B102" s="36" t="s">
        <v>87</v>
      </c>
      <c r="C102" s="24">
        <v>135000</v>
      </c>
      <c r="D102" s="25">
        <v>0</v>
      </c>
      <c r="E102" s="88">
        <v>135000</v>
      </c>
      <c r="F102" s="24">
        <v>13500</v>
      </c>
      <c r="G102" s="26">
        <v>121500</v>
      </c>
      <c r="H102" s="25">
        <v>0</v>
      </c>
      <c r="I102" s="25">
        <v>0</v>
      </c>
      <c r="J102" s="25">
        <v>0</v>
      </c>
      <c r="K102" s="25">
        <v>121500</v>
      </c>
      <c r="L102" s="368"/>
      <c r="M102" s="368"/>
      <c r="N102" s="368"/>
      <c r="O102" s="368"/>
    </row>
    <row r="103" spans="1:15">
      <c r="A103" s="79">
        <v>48</v>
      </c>
      <c r="B103" s="47" t="s">
        <v>88</v>
      </c>
      <c r="C103" s="24">
        <v>350000</v>
      </c>
      <c r="D103" s="25">
        <v>0</v>
      </c>
      <c r="E103" s="88">
        <v>350000</v>
      </c>
      <c r="F103" s="24">
        <v>35000</v>
      </c>
      <c r="G103" s="26">
        <v>315000</v>
      </c>
      <c r="H103" s="25">
        <v>0</v>
      </c>
      <c r="I103" s="25">
        <v>0</v>
      </c>
      <c r="J103" s="25">
        <v>0</v>
      </c>
      <c r="K103" s="25">
        <v>315000</v>
      </c>
      <c r="L103" s="361"/>
      <c r="M103" s="361"/>
      <c r="N103" s="361"/>
      <c r="O103" s="361"/>
    </row>
    <row r="104" spans="1:15">
      <c r="A104" s="79">
        <v>49</v>
      </c>
      <c r="B104" s="47" t="s">
        <v>89</v>
      </c>
      <c r="C104" s="24">
        <v>210000</v>
      </c>
      <c r="D104" s="25">
        <v>0</v>
      </c>
      <c r="E104" s="88">
        <v>210000</v>
      </c>
      <c r="F104" s="24">
        <v>21000</v>
      </c>
      <c r="G104" s="26">
        <v>189000</v>
      </c>
      <c r="H104" s="25">
        <v>0</v>
      </c>
      <c r="I104" s="25">
        <v>1000</v>
      </c>
      <c r="J104" s="25">
        <v>0</v>
      </c>
      <c r="K104" s="25">
        <v>188000</v>
      </c>
      <c r="L104" s="361"/>
      <c r="M104" s="361"/>
      <c r="N104" s="361"/>
      <c r="O104" s="361"/>
    </row>
    <row r="105" spans="1:15" ht="15.75" thickBot="1">
      <c r="A105" s="80"/>
      <c r="B105" s="46"/>
      <c r="C105" s="40"/>
      <c r="D105" s="41"/>
      <c r="E105" s="40"/>
      <c r="F105" s="40"/>
      <c r="G105" s="41"/>
      <c r="H105" s="41"/>
      <c r="I105" s="41"/>
      <c r="J105" s="41"/>
      <c r="K105" s="41"/>
      <c r="L105" s="40"/>
      <c r="M105" s="40"/>
    </row>
    <row r="106" spans="1:15" ht="15.75" thickBot="1">
      <c r="A106" s="49"/>
      <c r="B106" s="19" t="s">
        <v>91</v>
      </c>
      <c r="C106" s="60"/>
      <c r="D106" s="41"/>
      <c r="E106" s="60"/>
      <c r="F106" s="60"/>
      <c r="G106" s="61"/>
      <c r="H106" s="41"/>
      <c r="I106" s="41"/>
      <c r="J106" s="41"/>
      <c r="K106" s="41"/>
      <c r="L106" s="40"/>
      <c r="M106" s="40"/>
    </row>
    <row r="107" spans="1:15">
      <c r="A107" s="35">
        <v>50</v>
      </c>
      <c r="B107" s="36" t="s">
        <v>92</v>
      </c>
      <c r="C107" s="24">
        <v>210000</v>
      </c>
      <c r="D107" s="25">
        <v>0</v>
      </c>
      <c r="E107" s="88">
        <v>210000</v>
      </c>
      <c r="F107" s="24">
        <v>21000</v>
      </c>
      <c r="G107" s="26">
        <v>189000</v>
      </c>
      <c r="H107" s="25">
        <v>895.83333333333337</v>
      </c>
      <c r="I107" s="25">
        <v>1000</v>
      </c>
      <c r="J107" s="25">
        <v>0</v>
      </c>
      <c r="K107" s="25">
        <v>187104.16666666666</v>
      </c>
      <c r="L107" s="361"/>
      <c r="M107" s="361"/>
      <c r="N107" s="361"/>
      <c r="O107" s="361"/>
    </row>
    <row r="108" spans="1:15" ht="15.75" thickBot="1">
      <c r="A108" s="11"/>
      <c r="B108" s="46"/>
      <c r="C108" s="40"/>
      <c r="D108" s="41"/>
      <c r="E108" s="40"/>
      <c r="F108" s="40"/>
      <c r="G108" s="41"/>
      <c r="H108" s="41"/>
      <c r="I108" s="41"/>
      <c r="J108" s="41"/>
      <c r="K108" s="41"/>
      <c r="L108" s="40"/>
      <c r="M108" s="40"/>
    </row>
    <row r="109" spans="1:15" ht="15.75" thickBot="1">
      <c r="A109" s="49"/>
      <c r="B109" s="19" t="s">
        <v>93</v>
      </c>
      <c r="C109" s="60"/>
      <c r="D109" s="41"/>
      <c r="E109" s="60"/>
      <c r="F109" s="60"/>
      <c r="G109" s="61"/>
      <c r="H109" s="41"/>
      <c r="I109" s="41"/>
      <c r="J109" s="41"/>
      <c r="K109" s="41"/>
      <c r="L109" s="40"/>
      <c r="M109" s="40"/>
    </row>
    <row r="110" spans="1:15">
      <c r="A110" s="35">
        <v>51</v>
      </c>
      <c r="B110" s="36" t="s">
        <v>94</v>
      </c>
      <c r="C110" s="24">
        <v>215000</v>
      </c>
      <c r="D110" s="25">
        <v>0</v>
      </c>
      <c r="E110" s="88">
        <v>215000</v>
      </c>
      <c r="F110" s="24">
        <v>21500</v>
      </c>
      <c r="G110" s="26">
        <v>193500</v>
      </c>
      <c r="H110" s="25">
        <v>0</v>
      </c>
      <c r="I110" s="25">
        <v>1000</v>
      </c>
      <c r="J110" s="25">
        <v>0</v>
      </c>
      <c r="K110" s="25">
        <v>192500</v>
      </c>
      <c r="L110" s="361"/>
      <c r="M110" s="361"/>
      <c r="N110" s="361"/>
      <c r="O110" s="361"/>
    </row>
    <row r="111" spans="1:15" ht="15.75" thickBot="1">
      <c r="A111" s="11"/>
      <c r="B111" s="46"/>
      <c r="C111" s="40"/>
      <c r="D111" s="41"/>
      <c r="E111" s="40"/>
      <c r="F111" s="40"/>
      <c r="G111" s="41"/>
      <c r="H111" s="41"/>
      <c r="I111" s="41"/>
      <c r="J111" s="41"/>
      <c r="K111" s="41"/>
      <c r="L111" s="40"/>
      <c r="M111" s="40"/>
    </row>
    <row r="112" spans="1:15" ht="15.75" thickBot="1">
      <c r="A112" s="11"/>
      <c r="B112" s="19" t="s">
        <v>95</v>
      </c>
      <c r="C112" s="34"/>
      <c r="D112" s="32"/>
      <c r="E112" s="34"/>
      <c r="F112" s="34"/>
      <c r="G112" s="32"/>
      <c r="H112" s="32"/>
      <c r="I112" s="32"/>
      <c r="J112" s="32"/>
      <c r="K112" s="32"/>
      <c r="L112" s="34"/>
      <c r="M112" s="34"/>
    </row>
    <row r="113" spans="1:15">
      <c r="A113" s="35">
        <v>52</v>
      </c>
      <c r="B113" s="36" t="s">
        <v>96</v>
      </c>
      <c r="C113" s="24">
        <v>215000</v>
      </c>
      <c r="D113" s="25">
        <v>0</v>
      </c>
      <c r="E113" s="24">
        <v>215000</v>
      </c>
      <c r="F113" s="24">
        <v>21500</v>
      </c>
      <c r="G113" s="25">
        <v>193500</v>
      </c>
      <c r="H113" s="25">
        <v>3583.3333333333335</v>
      </c>
      <c r="I113" s="25">
        <v>1000</v>
      </c>
      <c r="J113" s="25">
        <v>0</v>
      </c>
      <c r="K113" s="25">
        <v>188916.66666666666</v>
      </c>
      <c r="L113" s="361"/>
      <c r="M113" s="361"/>
      <c r="N113" s="361"/>
      <c r="O113" s="361"/>
    </row>
    <row r="114" spans="1:15">
      <c r="A114" s="35">
        <v>53</v>
      </c>
      <c r="B114" s="47" t="s">
        <v>97</v>
      </c>
      <c r="C114" s="24">
        <v>277000</v>
      </c>
      <c r="D114" s="25">
        <v>0</v>
      </c>
      <c r="E114" s="88">
        <v>277000</v>
      </c>
      <c r="F114" s="24">
        <v>27700</v>
      </c>
      <c r="G114" s="26">
        <v>249300</v>
      </c>
      <c r="H114" s="25">
        <v>2308.3333333333335</v>
      </c>
      <c r="I114" s="25">
        <v>0</v>
      </c>
      <c r="J114" s="25">
        <v>0</v>
      </c>
      <c r="K114" s="25">
        <v>246991.66666666666</v>
      </c>
      <c r="L114" s="361"/>
      <c r="M114" s="361"/>
      <c r="N114" s="361"/>
      <c r="O114" s="361"/>
    </row>
    <row r="115" spans="1:15" ht="15.75" thickBot="1">
      <c r="A115" s="11"/>
      <c r="B115" s="83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</row>
    <row r="116" spans="1:15" ht="15.75" thickBot="1">
      <c r="A116" s="11"/>
      <c r="B116" s="19" t="s">
        <v>98</v>
      </c>
      <c r="C116" s="40"/>
      <c r="D116" s="41"/>
      <c r="E116" s="40"/>
      <c r="F116" s="40"/>
      <c r="G116" s="41"/>
      <c r="H116" s="41"/>
      <c r="I116" s="41"/>
      <c r="J116" s="41"/>
      <c r="K116" s="41"/>
      <c r="L116" s="40"/>
      <c r="M116" s="40"/>
    </row>
    <row r="117" spans="1:15">
      <c r="A117" s="35">
        <v>54</v>
      </c>
      <c r="B117" s="85" t="s">
        <v>99</v>
      </c>
      <c r="C117" s="24">
        <v>375000</v>
      </c>
      <c r="D117" s="25">
        <v>0</v>
      </c>
      <c r="E117" s="88">
        <v>375000</v>
      </c>
      <c r="F117" s="24">
        <v>37500</v>
      </c>
      <c r="G117" s="26">
        <v>337500</v>
      </c>
      <c r="H117" s="25">
        <v>0</v>
      </c>
      <c r="I117" s="25">
        <v>1000</v>
      </c>
      <c r="J117" s="25">
        <v>0</v>
      </c>
      <c r="K117" s="25">
        <v>336500</v>
      </c>
      <c r="L117" s="361"/>
      <c r="M117" s="361"/>
      <c r="N117" s="361"/>
      <c r="O117" s="361"/>
    </row>
    <row r="118" spans="1:15">
      <c r="A118" s="50">
        <v>55</v>
      </c>
      <c r="B118" s="90" t="s">
        <v>100</v>
      </c>
      <c r="C118" s="24">
        <v>855556</v>
      </c>
      <c r="D118" s="25">
        <v>0</v>
      </c>
      <c r="E118" s="88">
        <v>855556</v>
      </c>
      <c r="F118" s="24">
        <v>85555.6</v>
      </c>
      <c r="G118" s="26">
        <v>770000.4</v>
      </c>
      <c r="H118" s="25">
        <v>7129.6333333333332</v>
      </c>
      <c r="I118" s="25">
        <v>1000</v>
      </c>
      <c r="J118" s="25">
        <v>0</v>
      </c>
      <c r="K118" s="25">
        <v>761870</v>
      </c>
      <c r="L118" s="361"/>
      <c r="M118" s="361"/>
      <c r="N118" s="361"/>
      <c r="O118" s="361"/>
    </row>
    <row r="119" spans="1:15">
      <c r="A119" s="50">
        <v>56</v>
      </c>
      <c r="B119" s="89" t="s">
        <v>102</v>
      </c>
      <c r="C119" s="24">
        <v>855556</v>
      </c>
      <c r="D119" s="25">
        <v>0</v>
      </c>
      <c r="E119" s="88">
        <v>855556</v>
      </c>
      <c r="F119" s="24">
        <v>85555.6</v>
      </c>
      <c r="G119" s="26">
        <v>770000.4</v>
      </c>
      <c r="H119" s="25">
        <v>7129.6333333333332</v>
      </c>
      <c r="I119" s="25">
        <v>0</v>
      </c>
      <c r="J119" s="25">
        <v>0</v>
      </c>
      <c r="K119" s="25">
        <v>762870</v>
      </c>
      <c r="L119" s="361"/>
      <c r="M119" s="361"/>
      <c r="N119" s="361"/>
      <c r="O119" s="361"/>
    </row>
    <row r="120" spans="1:15">
      <c r="A120" s="35">
        <v>57</v>
      </c>
      <c r="B120" s="90" t="s">
        <v>103</v>
      </c>
      <c r="C120" s="24">
        <v>555556</v>
      </c>
      <c r="D120" s="25">
        <v>0</v>
      </c>
      <c r="E120" s="88">
        <v>555556</v>
      </c>
      <c r="F120" s="24">
        <v>55555.600000000006</v>
      </c>
      <c r="G120" s="26">
        <v>500000.4</v>
      </c>
      <c r="H120" s="25">
        <v>0</v>
      </c>
      <c r="I120" s="25">
        <v>0</v>
      </c>
      <c r="J120" s="25">
        <v>0</v>
      </c>
      <c r="K120" s="25">
        <v>500000.4</v>
      </c>
      <c r="L120" s="361"/>
      <c r="M120" s="361"/>
      <c r="N120" s="361"/>
      <c r="O120" s="361"/>
    </row>
    <row r="121" spans="1:15">
      <c r="A121" s="50">
        <v>58</v>
      </c>
      <c r="B121" s="89" t="s">
        <v>275</v>
      </c>
      <c r="C121" s="24">
        <v>855556</v>
      </c>
      <c r="D121" s="25">
        <v>0</v>
      </c>
      <c r="E121" s="88">
        <v>855556</v>
      </c>
      <c r="F121" s="24">
        <v>85555.6</v>
      </c>
      <c r="G121" s="26">
        <v>770000.4</v>
      </c>
      <c r="H121" s="25">
        <v>14259.266666666666</v>
      </c>
      <c r="I121" s="25">
        <v>0</v>
      </c>
      <c r="J121" s="25">
        <v>0</v>
      </c>
      <c r="K121" s="25">
        <v>755741.1333333333</v>
      </c>
      <c r="L121" s="361"/>
      <c r="M121" s="361"/>
      <c r="N121" s="361"/>
      <c r="O121" s="361"/>
    </row>
    <row r="122" spans="1:15">
      <c r="A122" s="50">
        <v>59</v>
      </c>
      <c r="B122" s="90" t="s">
        <v>276</v>
      </c>
      <c r="C122" s="24">
        <v>855556</v>
      </c>
      <c r="D122" s="25">
        <v>0</v>
      </c>
      <c r="E122" s="88">
        <v>855556</v>
      </c>
      <c r="F122" s="24">
        <v>85555.6</v>
      </c>
      <c r="G122" s="26">
        <v>770000.4</v>
      </c>
      <c r="H122" s="25">
        <v>0</v>
      </c>
      <c r="I122" s="25">
        <v>0</v>
      </c>
      <c r="J122" s="25">
        <v>0</v>
      </c>
      <c r="K122" s="25">
        <v>770000.4</v>
      </c>
      <c r="L122" s="361"/>
      <c r="M122" s="361"/>
      <c r="N122" s="361"/>
      <c r="O122" s="361"/>
    </row>
    <row r="123" spans="1:15">
      <c r="A123" s="35">
        <v>60</v>
      </c>
      <c r="B123" s="90" t="s">
        <v>277</v>
      </c>
      <c r="C123" s="24">
        <v>855556</v>
      </c>
      <c r="D123" s="25">
        <v>0</v>
      </c>
      <c r="E123" s="88">
        <v>855556</v>
      </c>
      <c r="F123" s="24">
        <v>85555.6</v>
      </c>
      <c r="G123" s="26">
        <v>770000.4</v>
      </c>
      <c r="H123" s="25">
        <v>0</v>
      </c>
      <c r="I123" s="25">
        <v>0</v>
      </c>
      <c r="J123" s="25">
        <v>0</v>
      </c>
      <c r="K123" s="25">
        <v>770000.4</v>
      </c>
      <c r="L123" s="361"/>
      <c r="M123" s="361"/>
      <c r="N123" s="361"/>
      <c r="O123" s="361"/>
    </row>
    <row r="124" spans="1:15">
      <c r="A124" s="50">
        <v>61</v>
      </c>
      <c r="B124" s="90" t="s">
        <v>329</v>
      </c>
      <c r="C124" s="24">
        <v>100000</v>
      </c>
      <c r="D124" s="25">
        <v>0</v>
      </c>
      <c r="E124" s="88">
        <v>100000</v>
      </c>
      <c r="F124" s="24">
        <v>10000</v>
      </c>
      <c r="G124" s="26">
        <v>90000</v>
      </c>
      <c r="H124" s="25">
        <v>0</v>
      </c>
      <c r="I124" s="25">
        <v>0</v>
      </c>
      <c r="J124" s="25">
        <v>0</v>
      </c>
      <c r="K124" s="25">
        <v>90000</v>
      </c>
      <c r="L124" s="361"/>
      <c r="M124" s="361"/>
      <c r="N124" s="361"/>
      <c r="O124" s="361"/>
    </row>
    <row r="125" spans="1:15">
      <c r="A125" s="50">
        <v>62</v>
      </c>
      <c r="B125" s="90" t="s">
        <v>365</v>
      </c>
      <c r="C125" s="24">
        <v>280000</v>
      </c>
      <c r="D125" s="25">
        <v>0</v>
      </c>
      <c r="E125" s="88">
        <v>280000</v>
      </c>
      <c r="F125" s="24">
        <v>28000</v>
      </c>
      <c r="G125" s="26">
        <v>252000</v>
      </c>
      <c r="H125" s="25">
        <v>7000</v>
      </c>
      <c r="I125" s="25">
        <v>0</v>
      </c>
      <c r="J125" s="25">
        <v>0</v>
      </c>
      <c r="K125" s="25">
        <v>245000</v>
      </c>
      <c r="L125" s="361"/>
      <c r="M125" s="361"/>
      <c r="N125" s="361"/>
      <c r="O125" s="361"/>
    </row>
    <row r="126" spans="1:15" ht="15.75" thickBot="1">
      <c r="A126" s="11"/>
      <c r="B126" s="83"/>
      <c r="C126" s="82"/>
      <c r="D126" s="32"/>
      <c r="E126" s="34"/>
      <c r="F126" s="34"/>
      <c r="G126" s="32"/>
      <c r="H126" s="32"/>
      <c r="I126" s="32"/>
      <c r="J126" s="32"/>
      <c r="K126" s="32"/>
      <c r="L126" s="34"/>
      <c r="M126" s="34"/>
    </row>
    <row r="127" spans="1:15" ht="15.75" thickBot="1">
      <c r="A127" s="11"/>
      <c r="B127" s="19" t="s">
        <v>105</v>
      </c>
      <c r="C127" s="82"/>
      <c r="D127" s="32"/>
      <c r="E127" s="34"/>
      <c r="F127" s="34"/>
      <c r="G127" s="32"/>
      <c r="H127" s="32"/>
      <c r="I127" s="32"/>
      <c r="J127" s="32"/>
      <c r="K127" s="32"/>
      <c r="L127" s="34"/>
      <c r="M127" s="34"/>
    </row>
    <row r="128" spans="1:15">
      <c r="A128" s="50">
        <v>63</v>
      </c>
      <c r="B128" s="91" t="s">
        <v>106</v>
      </c>
      <c r="C128" s="37">
        <v>360000</v>
      </c>
      <c r="D128" s="25">
        <v>0</v>
      </c>
      <c r="E128" s="88">
        <v>360000</v>
      </c>
      <c r="F128" s="24">
        <v>36000</v>
      </c>
      <c r="G128" s="26">
        <v>324000</v>
      </c>
      <c r="H128" s="25">
        <v>6000</v>
      </c>
      <c r="I128" s="25">
        <v>1000</v>
      </c>
      <c r="J128" s="25">
        <v>0</v>
      </c>
      <c r="K128" s="25">
        <v>317000</v>
      </c>
      <c r="L128" s="361"/>
      <c r="M128" s="361"/>
      <c r="N128" s="361"/>
      <c r="O128" s="361"/>
    </row>
    <row r="129" spans="1:15" ht="15.75" thickBot="1">
      <c r="A129" s="92"/>
      <c r="B129" s="83"/>
      <c r="C129" s="69"/>
      <c r="D129" s="70"/>
      <c r="E129" s="69"/>
      <c r="F129" s="69"/>
      <c r="G129" s="70"/>
      <c r="H129" s="70"/>
      <c r="I129" s="70"/>
      <c r="J129" s="70"/>
      <c r="K129" s="70"/>
      <c r="L129" s="40"/>
      <c r="M129" s="40"/>
      <c r="N129" s="40"/>
      <c r="O129" s="40"/>
    </row>
    <row r="130" spans="1:15" ht="15.75" thickBot="1">
      <c r="A130" s="11"/>
      <c r="B130" s="19" t="s">
        <v>107</v>
      </c>
      <c r="C130" s="34"/>
      <c r="D130" s="32"/>
      <c r="E130" s="34"/>
      <c r="F130" s="34"/>
      <c r="G130" s="32"/>
      <c r="H130" s="32"/>
      <c r="I130" s="32"/>
      <c r="J130" s="32"/>
      <c r="K130" s="32"/>
      <c r="L130" s="34"/>
      <c r="M130" s="34"/>
    </row>
    <row r="131" spans="1:15">
      <c r="A131" s="50">
        <v>64</v>
      </c>
      <c r="B131" s="91" t="s">
        <v>108</v>
      </c>
      <c r="C131" s="24">
        <v>210000</v>
      </c>
      <c r="D131" s="25">
        <v>0</v>
      </c>
      <c r="E131" s="88">
        <v>210000</v>
      </c>
      <c r="F131" s="24">
        <v>21000</v>
      </c>
      <c r="G131" s="26">
        <v>189000</v>
      </c>
      <c r="H131" s="25">
        <v>0</v>
      </c>
      <c r="I131" s="25">
        <v>0</v>
      </c>
      <c r="J131" s="25">
        <v>0</v>
      </c>
      <c r="K131" s="25">
        <v>189000</v>
      </c>
      <c r="L131" s="361"/>
      <c r="M131" s="361"/>
      <c r="N131" s="361"/>
      <c r="O131" s="361"/>
    </row>
    <row r="132" spans="1:15" ht="15.75" thickBot="1">
      <c r="A132" s="92"/>
      <c r="B132" s="83"/>
      <c r="C132" s="40"/>
      <c r="D132" s="41"/>
      <c r="E132" s="40"/>
      <c r="F132" s="40"/>
      <c r="G132" s="41"/>
      <c r="H132" s="41"/>
      <c r="I132" s="41"/>
      <c r="J132" s="41"/>
      <c r="K132" s="41"/>
      <c r="L132" s="40"/>
      <c r="M132" s="40"/>
      <c r="N132" s="51"/>
      <c r="O132" s="51"/>
    </row>
    <row r="133" spans="1:15" ht="15.75" thickBot="1">
      <c r="A133" s="92"/>
      <c r="B133" s="19" t="s">
        <v>109</v>
      </c>
      <c r="C133" s="40"/>
      <c r="D133" s="41"/>
      <c r="E133" s="40"/>
      <c r="F133" s="40"/>
      <c r="G133" s="41"/>
      <c r="H133" s="41"/>
      <c r="I133" s="41"/>
      <c r="J133" s="41"/>
      <c r="K133" s="41"/>
      <c r="L133" s="40"/>
      <c r="M133" s="40"/>
      <c r="N133" s="51"/>
      <c r="O133" s="51"/>
    </row>
    <row r="134" spans="1:15">
      <c r="A134" s="50">
        <v>65</v>
      </c>
      <c r="B134" s="91" t="s">
        <v>110</v>
      </c>
      <c r="C134" s="24">
        <v>100000</v>
      </c>
      <c r="D134" s="25">
        <v>0</v>
      </c>
      <c r="E134" s="88">
        <v>100000</v>
      </c>
      <c r="F134" s="24">
        <v>10000</v>
      </c>
      <c r="G134" s="26">
        <v>90000</v>
      </c>
      <c r="H134" s="25">
        <v>0</v>
      </c>
      <c r="I134" s="25">
        <v>0</v>
      </c>
      <c r="J134" s="25">
        <v>0</v>
      </c>
      <c r="K134" s="25">
        <v>90000</v>
      </c>
      <c r="L134" s="361"/>
      <c r="M134" s="361"/>
      <c r="N134" s="361"/>
      <c r="O134" s="361"/>
    </row>
    <row r="135" spans="1:15" ht="15.75" thickBot="1">
      <c r="A135" s="92"/>
      <c r="B135" s="83"/>
      <c r="C135" s="59"/>
      <c r="D135" s="41"/>
      <c r="E135" s="40"/>
      <c r="F135" s="40"/>
      <c r="G135" s="41"/>
      <c r="H135" s="41"/>
      <c r="I135" s="41"/>
      <c r="J135" s="41"/>
      <c r="K135" s="41"/>
      <c r="L135" s="40"/>
      <c r="M135" s="40"/>
      <c r="N135" s="51"/>
      <c r="O135" s="51"/>
    </row>
    <row r="136" spans="1:15" ht="15.75" thickBot="1">
      <c r="A136" s="92"/>
      <c r="B136" s="56" t="s">
        <v>34</v>
      </c>
      <c r="C136" s="57">
        <v>7870336</v>
      </c>
      <c r="D136" s="57">
        <v>0</v>
      </c>
      <c r="E136" s="57">
        <v>7870336</v>
      </c>
      <c r="F136" s="57">
        <v>787033.59999999986</v>
      </c>
      <c r="G136" s="58">
        <v>7083302.4000000004</v>
      </c>
      <c r="H136" s="57">
        <v>48306.033333333333</v>
      </c>
      <c r="I136" s="57">
        <v>7000</v>
      </c>
      <c r="J136" s="57">
        <v>0</v>
      </c>
      <c r="K136" s="58">
        <v>7027994</v>
      </c>
      <c r="L136" s="40"/>
      <c r="M136" s="40"/>
      <c r="N136" s="51"/>
      <c r="O136" s="51"/>
    </row>
    <row r="137" spans="1:15" ht="15.75" thickBot="1">
      <c r="A137" s="92"/>
      <c r="B137" s="83"/>
      <c r="C137" s="59"/>
      <c r="D137" s="41"/>
      <c r="E137" s="40"/>
      <c r="F137" s="40"/>
      <c r="G137" s="41"/>
      <c r="H137" s="41"/>
      <c r="I137" s="41"/>
      <c r="J137" s="41"/>
      <c r="K137" s="41"/>
      <c r="L137" s="40"/>
      <c r="M137" s="40"/>
      <c r="N137" s="51"/>
      <c r="O137" s="51"/>
    </row>
    <row r="138" spans="1:15" ht="15.75" thickBot="1">
      <c r="A138" s="11"/>
      <c r="B138" s="93" t="s">
        <v>111</v>
      </c>
      <c r="C138" s="82"/>
      <c r="D138" s="32"/>
      <c r="E138" s="33"/>
      <c r="F138" s="34"/>
      <c r="G138" s="32"/>
      <c r="H138" s="32"/>
      <c r="I138" s="32"/>
      <c r="J138" s="32"/>
      <c r="K138" s="32"/>
      <c r="L138" s="34"/>
      <c r="M138" s="34"/>
    </row>
    <row r="139" spans="1:15">
      <c r="A139" s="50">
        <v>66</v>
      </c>
      <c r="B139" s="91" t="s">
        <v>112</v>
      </c>
      <c r="C139" s="24">
        <v>52500</v>
      </c>
      <c r="D139" s="25">
        <v>0</v>
      </c>
      <c r="E139" s="88">
        <v>52500</v>
      </c>
      <c r="F139" s="24">
        <v>5250</v>
      </c>
      <c r="G139" s="26">
        <v>47250</v>
      </c>
      <c r="H139" s="25">
        <v>0</v>
      </c>
      <c r="I139" s="25">
        <v>0</v>
      </c>
      <c r="J139" s="25">
        <v>0</v>
      </c>
      <c r="K139" s="25">
        <v>47250</v>
      </c>
      <c r="L139" s="361"/>
      <c r="M139" s="361"/>
      <c r="N139" s="361"/>
      <c r="O139" s="361"/>
    </row>
    <row r="140" spans="1:15" ht="15.75" thickBot="1">
      <c r="A140" s="92"/>
      <c r="B140" s="83"/>
      <c r="C140" s="59"/>
      <c r="D140" s="41"/>
      <c r="E140" s="40"/>
      <c r="F140" s="40"/>
      <c r="G140" s="41"/>
      <c r="H140" s="41"/>
      <c r="I140" s="41"/>
      <c r="J140" s="41"/>
      <c r="K140" s="41"/>
      <c r="L140" s="40"/>
      <c r="M140" s="40"/>
      <c r="N140" s="51"/>
      <c r="O140" s="51"/>
    </row>
    <row r="141" spans="1:15" ht="15.75" thickBot="1">
      <c r="A141" s="11"/>
      <c r="B141" s="94" t="s">
        <v>388</v>
      </c>
      <c r="C141" s="95"/>
      <c r="D141" s="96"/>
      <c r="E141" s="96"/>
      <c r="F141" s="96"/>
      <c r="G141" s="96"/>
      <c r="H141" s="96"/>
      <c r="I141" s="96"/>
      <c r="J141" s="96"/>
      <c r="K141" s="96"/>
      <c r="L141" s="96"/>
      <c r="M141" s="96"/>
    </row>
    <row r="142" spans="1:15">
      <c r="A142" s="50">
        <v>67</v>
      </c>
      <c r="B142" s="91" t="s">
        <v>118</v>
      </c>
      <c r="C142" s="97">
        <v>83333</v>
      </c>
      <c r="D142" s="25">
        <v>0</v>
      </c>
      <c r="E142" s="88">
        <v>83333</v>
      </c>
      <c r="F142" s="24">
        <v>8333.3000000000011</v>
      </c>
      <c r="G142" s="26">
        <v>74999.7</v>
      </c>
      <c r="H142" s="25">
        <v>0</v>
      </c>
      <c r="I142" s="25">
        <v>0</v>
      </c>
      <c r="J142" s="25">
        <v>0</v>
      </c>
      <c r="K142" s="25">
        <v>74999.7</v>
      </c>
      <c r="L142" s="361"/>
      <c r="M142" s="361"/>
      <c r="N142" s="361"/>
      <c r="O142" s="361"/>
    </row>
    <row r="143" spans="1:15" ht="15.75" thickBot="1">
      <c r="A143" s="92"/>
      <c r="B143" s="83"/>
      <c r="C143" s="59"/>
      <c r="D143" s="41"/>
      <c r="E143" s="98"/>
      <c r="F143" s="98"/>
      <c r="G143" s="41"/>
      <c r="H143" s="41"/>
      <c r="I143" s="41"/>
      <c r="J143" s="41"/>
      <c r="K143" s="41"/>
      <c r="L143" s="40"/>
      <c r="M143" s="40"/>
      <c r="N143" s="51"/>
      <c r="O143" s="51"/>
    </row>
    <row r="144" spans="1:15" ht="15.75" thickBot="1">
      <c r="A144" s="92"/>
      <c r="B144" s="19" t="s">
        <v>115</v>
      </c>
      <c r="C144" s="59"/>
      <c r="D144" s="41"/>
      <c r="E144" s="98"/>
      <c r="F144" s="98"/>
      <c r="G144" s="41"/>
      <c r="H144" s="41"/>
      <c r="I144" s="41"/>
      <c r="J144" s="41"/>
      <c r="K144" s="41"/>
      <c r="L144" s="40"/>
      <c r="M144" s="40"/>
      <c r="N144" s="51"/>
      <c r="O144" s="51"/>
    </row>
    <row r="145" spans="1:15">
      <c r="A145" s="35">
        <v>68</v>
      </c>
      <c r="B145" s="36" t="s">
        <v>116</v>
      </c>
      <c r="C145" s="24">
        <v>105000</v>
      </c>
      <c r="D145" s="25">
        <v>0</v>
      </c>
      <c r="E145" s="88">
        <v>105000</v>
      </c>
      <c r="F145" s="24">
        <v>10500</v>
      </c>
      <c r="G145" s="26">
        <v>94500</v>
      </c>
      <c r="H145" s="25">
        <v>0</v>
      </c>
      <c r="I145" s="25">
        <v>0</v>
      </c>
      <c r="J145" s="25">
        <v>0</v>
      </c>
      <c r="K145" s="25">
        <v>94500</v>
      </c>
      <c r="L145" s="361"/>
      <c r="M145" s="361"/>
      <c r="N145" s="361"/>
      <c r="O145" s="361"/>
    </row>
    <row r="146" spans="1:15" ht="15.75" thickBot="1">
      <c r="A146" s="11"/>
      <c r="B146" s="46"/>
      <c r="C146" s="40"/>
      <c r="D146" s="41"/>
      <c r="E146" s="40"/>
      <c r="F146" s="40"/>
      <c r="G146" s="41"/>
      <c r="H146" s="41"/>
      <c r="I146" s="41"/>
      <c r="J146" s="41"/>
      <c r="K146" s="41"/>
      <c r="L146" s="40"/>
      <c r="M146" s="40"/>
    </row>
    <row r="147" spans="1:15" ht="15.75" thickBot="1">
      <c r="A147" s="92"/>
      <c r="B147" s="76" t="s">
        <v>119</v>
      </c>
      <c r="C147" s="77"/>
      <c r="D147" s="41"/>
      <c r="E147" s="98"/>
      <c r="F147" s="98"/>
      <c r="G147" s="41"/>
      <c r="H147" s="41"/>
      <c r="I147" s="41"/>
      <c r="J147" s="41"/>
      <c r="K147" s="41"/>
      <c r="L147" s="40"/>
      <c r="M147" s="40"/>
      <c r="N147" s="100"/>
      <c r="O147" s="100"/>
    </row>
    <row r="148" spans="1:15">
      <c r="A148" s="50">
        <v>69</v>
      </c>
      <c r="B148" s="101" t="s">
        <v>120</v>
      </c>
      <c r="C148" s="24">
        <v>388889</v>
      </c>
      <c r="D148" s="25">
        <v>0</v>
      </c>
      <c r="E148" s="88">
        <v>388889</v>
      </c>
      <c r="F148" s="24">
        <v>38888.9</v>
      </c>
      <c r="G148" s="26">
        <v>350000.1</v>
      </c>
      <c r="H148" s="25">
        <v>0</v>
      </c>
      <c r="I148" s="25">
        <v>0</v>
      </c>
      <c r="J148" s="25">
        <v>0</v>
      </c>
      <c r="K148" s="25">
        <v>350000.1</v>
      </c>
      <c r="L148" s="361"/>
      <c r="M148" s="361"/>
      <c r="N148" s="361"/>
      <c r="O148" s="361"/>
    </row>
    <row r="149" spans="1:15" ht="15.75" thickBot="1">
      <c r="A149" s="11"/>
      <c r="B149" s="46"/>
      <c r="C149" s="39"/>
      <c r="D149" s="41"/>
      <c r="E149" s="40"/>
      <c r="F149" s="40"/>
      <c r="G149" s="41"/>
      <c r="H149" s="41"/>
      <c r="I149" s="41"/>
      <c r="J149" s="41"/>
      <c r="K149" s="41"/>
      <c r="L149" s="40"/>
      <c r="M149" s="40"/>
      <c r="N149" s="100"/>
      <c r="O149" s="100"/>
    </row>
    <row r="150" spans="1:15" ht="15.75" thickBot="1">
      <c r="A150" s="92"/>
      <c r="B150" s="76" t="s">
        <v>121</v>
      </c>
      <c r="C150" s="77"/>
      <c r="D150" s="41"/>
      <c r="E150" s="98"/>
      <c r="F150" s="98"/>
      <c r="G150" s="41"/>
      <c r="H150" s="41"/>
      <c r="I150" s="41"/>
      <c r="J150" s="41"/>
      <c r="K150" s="41"/>
      <c r="L150" s="40"/>
      <c r="M150" s="40"/>
      <c r="N150" s="100"/>
      <c r="O150" s="100"/>
    </row>
    <row r="151" spans="1:15">
      <c r="A151" s="35">
        <v>70</v>
      </c>
      <c r="B151" s="101" t="s">
        <v>122</v>
      </c>
      <c r="C151" s="24">
        <v>100000</v>
      </c>
      <c r="D151" s="25">
        <v>20000</v>
      </c>
      <c r="E151" s="88">
        <v>80000</v>
      </c>
      <c r="F151" s="24">
        <v>8000</v>
      </c>
      <c r="G151" s="26">
        <v>72000</v>
      </c>
      <c r="H151" s="25">
        <v>0</v>
      </c>
      <c r="I151" s="25">
        <v>0</v>
      </c>
      <c r="J151" s="25">
        <v>0</v>
      </c>
      <c r="K151" s="25">
        <v>72000</v>
      </c>
      <c r="L151" s="361"/>
      <c r="M151" s="361"/>
      <c r="N151" s="361"/>
      <c r="O151" s="361"/>
    </row>
    <row r="152" spans="1:15" ht="15.75" thickBot="1">
      <c r="A152" s="11"/>
      <c r="B152" s="46"/>
      <c r="C152" s="40"/>
      <c r="D152" s="41"/>
      <c r="E152" s="40"/>
      <c r="F152" s="40"/>
      <c r="G152" s="41"/>
      <c r="H152" s="41"/>
      <c r="I152" s="41"/>
      <c r="J152" s="41"/>
      <c r="K152" s="41"/>
      <c r="L152" s="40"/>
      <c r="M152" s="40"/>
      <c r="N152" s="100"/>
      <c r="O152" s="100"/>
    </row>
    <row r="153" spans="1:15" ht="15.75" thickBot="1">
      <c r="A153" s="11"/>
      <c r="B153" s="76" t="s">
        <v>123</v>
      </c>
      <c r="C153" s="40"/>
      <c r="D153" s="40"/>
      <c r="E153" s="40"/>
      <c r="F153" s="40"/>
      <c r="G153" s="41"/>
      <c r="H153" s="41"/>
      <c r="I153" s="41"/>
      <c r="J153" s="41"/>
      <c r="K153" s="41"/>
      <c r="L153" s="40"/>
      <c r="M153" s="40"/>
      <c r="N153" s="100"/>
      <c r="O153" s="100"/>
    </row>
    <row r="154" spans="1:15" ht="15.75" thickBot="1">
      <c r="A154" s="35">
        <v>71</v>
      </c>
      <c r="B154" s="101" t="s">
        <v>389</v>
      </c>
      <c r="C154" s="24">
        <v>460000</v>
      </c>
      <c r="D154" s="25">
        <v>398666.66666666669</v>
      </c>
      <c r="E154" s="88">
        <v>61333.333333333314</v>
      </c>
      <c r="F154" s="24">
        <v>6133.3333333333321</v>
      </c>
      <c r="G154" s="26">
        <v>55199.999999999985</v>
      </c>
      <c r="H154" s="25">
        <v>0</v>
      </c>
      <c r="I154" s="25">
        <v>0</v>
      </c>
      <c r="J154" s="25">
        <v>0</v>
      </c>
      <c r="K154" s="25">
        <v>55199.999999999985</v>
      </c>
      <c r="L154" s="361"/>
      <c r="M154" s="361"/>
      <c r="N154" s="361"/>
      <c r="O154" s="361"/>
    </row>
    <row r="155" spans="1:15">
      <c r="A155" s="35">
        <v>72</v>
      </c>
      <c r="B155" s="101" t="s">
        <v>390</v>
      </c>
      <c r="C155" s="24">
        <v>250000</v>
      </c>
      <c r="D155" s="25">
        <v>41666.666666666672</v>
      </c>
      <c r="E155" s="88">
        <v>208333.33333333331</v>
      </c>
      <c r="F155" s="24">
        <v>20833.333333333332</v>
      </c>
      <c r="G155" s="26">
        <v>187499.99999999997</v>
      </c>
      <c r="H155" s="25">
        <v>0</v>
      </c>
      <c r="I155" s="25">
        <v>0</v>
      </c>
      <c r="J155" s="25">
        <v>0</v>
      </c>
      <c r="K155" s="25">
        <v>187499.99999999997</v>
      </c>
      <c r="L155" s="361"/>
      <c r="M155" s="361"/>
      <c r="N155" s="361"/>
      <c r="O155" s="361"/>
    </row>
    <row r="156" spans="1:15" ht="15.75" thickBot="1">
      <c r="A156" s="11"/>
      <c r="B156" s="46"/>
      <c r="C156" s="69"/>
      <c r="D156" s="70"/>
      <c r="E156" s="69"/>
      <c r="F156" s="69"/>
      <c r="G156" s="70"/>
      <c r="H156" s="70"/>
      <c r="I156" s="70"/>
      <c r="J156" s="70"/>
      <c r="K156" s="70"/>
      <c r="L156" s="40"/>
      <c r="M156" s="40"/>
      <c r="N156" s="40"/>
      <c r="O156" s="40"/>
    </row>
    <row r="157" spans="1:15" ht="15.75" thickBot="1">
      <c r="A157" s="11"/>
      <c r="B157" s="99" t="s">
        <v>125</v>
      </c>
      <c r="C157" s="102"/>
      <c r="D157" s="102"/>
      <c r="E157" s="102"/>
      <c r="F157" s="103"/>
      <c r="G157" s="103"/>
      <c r="H157" s="102"/>
      <c r="I157" s="102"/>
      <c r="J157" s="102"/>
      <c r="K157" s="102"/>
      <c r="L157" s="102"/>
      <c r="M157" s="102"/>
    </row>
    <row r="158" spans="1:15">
      <c r="A158" s="35">
        <v>73</v>
      </c>
      <c r="B158" s="104" t="s">
        <v>126</v>
      </c>
      <c r="C158" s="24">
        <v>170000</v>
      </c>
      <c r="D158" s="25">
        <v>0</v>
      </c>
      <c r="E158" s="88">
        <v>170000</v>
      </c>
      <c r="F158" s="24">
        <v>17000</v>
      </c>
      <c r="G158" s="105">
        <v>153000</v>
      </c>
      <c r="H158" s="25">
        <v>0</v>
      </c>
      <c r="I158" s="25">
        <v>0</v>
      </c>
      <c r="J158" s="25">
        <v>0</v>
      </c>
      <c r="K158" s="25">
        <v>153000</v>
      </c>
      <c r="L158" s="361"/>
      <c r="M158" s="361"/>
      <c r="N158" s="361"/>
      <c r="O158" s="361"/>
    </row>
    <row r="159" spans="1:15">
      <c r="A159" s="35">
        <v>74</v>
      </c>
      <c r="B159" s="89" t="s">
        <v>127</v>
      </c>
      <c r="C159" s="24">
        <v>170000</v>
      </c>
      <c r="D159" s="25">
        <v>0</v>
      </c>
      <c r="E159" s="88">
        <v>170000</v>
      </c>
      <c r="F159" s="24">
        <v>17000</v>
      </c>
      <c r="G159" s="26">
        <v>153000</v>
      </c>
      <c r="H159" s="25">
        <v>0</v>
      </c>
      <c r="I159" s="25">
        <v>0</v>
      </c>
      <c r="J159" s="25">
        <v>0</v>
      </c>
      <c r="K159" s="25">
        <v>153000</v>
      </c>
      <c r="L159" s="361"/>
      <c r="M159" s="361"/>
      <c r="N159" s="361"/>
      <c r="O159" s="361"/>
    </row>
    <row r="160" spans="1:15">
      <c r="A160" s="35">
        <v>75</v>
      </c>
      <c r="B160" s="89" t="s">
        <v>128</v>
      </c>
      <c r="C160" s="24">
        <v>90000</v>
      </c>
      <c r="D160" s="25">
        <v>0</v>
      </c>
      <c r="E160" s="88">
        <v>90000</v>
      </c>
      <c r="F160" s="24">
        <v>9000</v>
      </c>
      <c r="G160" s="26">
        <v>81000</v>
      </c>
      <c r="H160" s="25">
        <v>0</v>
      </c>
      <c r="I160" s="25">
        <v>0</v>
      </c>
      <c r="J160" s="25">
        <v>0</v>
      </c>
      <c r="K160" s="25">
        <v>81000</v>
      </c>
      <c r="L160" s="361"/>
      <c r="M160" s="361"/>
      <c r="N160" s="361"/>
      <c r="O160" s="361"/>
    </row>
    <row r="161" spans="1:15">
      <c r="A161" s="35">
        <v>76</v>
      </c>
      <c r="B161" s="89" t="s">
        <v>331</v>
      </c>
      <c r="C161" s="24">
        <v>170000</v>
      </c>
      <c r="D161" s="25">
        <v>28333.333333333336</v>
      </c>
      <c r="E161" s="88">
        <v>113333</v>
      </c>
      <c r="F161" s="24">
        <v>11333.300000000001</v>
      </c>
      <c r="G161" s="26">
        <v>101999.7</v>
      </c>
      <c r="H161" s="25">
        <v>0</v>
      </c>
      <c r="I161" s="25">
        <v>0</v>
      </c>
      <c r="J161" s="25">
        <v>0</v>
      </c>
      <c r="K161" s="25">
        <v>101999.7</v>
      </c>
      <c r="L161" s="361" t="s">
        <v>391</v>
      </c>
      <c r="M161" s="361"/>
      <c r="N161" s="361"/>
      <c r="O161" s="361"/>
    </row>
    <row r="162" spans="1:15">
      <c r="A162" s="35">
        <v>77</v>
      </c>
      <c r="B162" s="89" t="s">
        <v>302</v>
      </c>
      <c r="C162" s="24">
        <v>90000</v>
      </c>
      <c r="D162" s="25">
        <v>0</v>
      </c>
      <c r="E162" s="88">
        <v>90000</v>
      </c>
      <c r="F162" s="24">
        <v>9000</v>
      </c>
      <c r="G162" s="26">
        <v>81000</v>
      </c>
      <c r="H162" s="25">
        <v>0</v>
      </c>
      <c r="I162" s="25">
        <v>0</v>
      </c>
      <c r="J162" s="25">
        <v>0</v>
      </c>
      <c r="K162" s="25">
        <v>81000</v>
      </c>
      <c r="L162" s="361"/>
      <c r="M162" s="361"/>
      <c r="N162" s="361"/>
      <c r="O162" s="361"/>
    </row>
    <row r="163" spans="1:15" ht="15.75" thickBot="1">
      <c r="A163" s="11"/>
      <c r="B163" s="106"/>
      <c r="C163" s="107"/>
      <c r="D163" s="108"/>
      <c r="E163" s="109"/>
      <c r="F163" s="109"/>
      <c r="G163" s="108"/>
      <c r="H163" s="108"/>
      <c r="I163" s="108"/>
      <c r="J163" s="108"/>
      <c r="K163" s="108"/>
      <c r="L163" s="109"/>
      <c r="M163" s="109"/>
      <c r="N163" s="110"/>
      <c r="O163" s="110"/>
    </row>
    <row r="164" spans="1:15" ht="15.75" thickBot="1">
      <c r="A164" s="11"/>
      <c r="B164" s="56" t="s">
        <v>34</v>
      </c>
      <c r="C164" s="57">
        <v>1869722</v>
      </c>
      <c r="D164" s="57">
        <v>460333.33333333337</v>
      </c>
      <c r="E164" s="58">
        <v>1409388.6666666665</v>
      </c>
      <c r="F164" s="58">
        <v>140938.86666666667</v>
      </c>
      <c r="G164" s="58">
        <v>1268449.8</v>
      </c>
      <c r="H164" s="57">
        <v>0</v>
      </c>
      <c r="I164" s="57">
        <v>0</v>
      </c>
      <c r="J164" s="57">
        <v>0</v>
      </c>
      <c r="K164" s="58">
        <v>1451449.5</v>
      </c>
      <c r="L164" s="109"/>
      <c r="M164" s="109"/>
      <c r="N164" s="110"/>
      <c r="O164" s="110"/>
    </row>
    <row r="165" spans="1:15" ht="15.75" thickBot="1">
      <c r="A165" s="92"/>
      <c r="B165" s="106"/>
      <c r="C165" s="107"/>
      <c r="D165" s="107"/>
      <c r="E165" s="109"/>
      <c r="F165" s="109"/>
      <c r="G165" s="108"/>
      <c r="H165" s="108"/>
      <c r="I165" s="108"/>
      <c r="J165" s="108"/>
      <c r="K165" s="108"/>
      <c r="L165" s="109"/>
      <c r="M165" s="109"/>
      <c r="N165" s="263"/>
      <c r="O165" s="263"/>
    </row>
    <row r="166" spans="1:15" ht="15.75" thickBot="1">
      <c r="A166" s="92"/>
      <c r="B166" s="264" t="s">
        <v>129</v>
      </c>
      <c r="C166" s="112"/>
      <c r="D166" s="112"/>
      <c r="E166" s="109"/>
      <c r="F166" s="176"/>
      <c r="G166" s="75"/>
      <c r="H166" s="75"/>
      <c r="I166" s="75"/>
      <c r="J166" s="75"/>
      <c r="K166" s="75"/>
      <c r="L166" s="113"/>
      <c r="M166" s="113"/>
      <c r="N166" s="263"/>
      <c r="O166" s="263"/>
    </row>
    <row r="167" spans="1:15" ht="25.5">
      <c r="A167" s="92"/>
      <c r="B167" s="12" t="s">
        <v>3</v>
      </c>
      <c r="C167" s="12" t="s">
        <v>4</v>
      </c>
      <c r="D167" s="13" t="s">
        <v>5</v>
      </c>
      <c r="E167" s="12" t="s">
        <v>6</v>
      </c>
      <c r="F167" s="14" t="s">
        <v>7</v>
      </c>
      <c r="G167" s="12" t="s">
        <v>8</v>
      </c>
      <c r="H167" s="13" t="s">
        <v>9</v>
      </c>
      <c r="I167" s="13" t="s">
        <v>10</v>
      </c>
      <c r="J167" s="13" t="s">
        <v>11</v>
      </c>
      <c r="K167" s="13" t="s">
        <v>12</v>
      </c>
      <c r="L167" s="358" t="s">
        <v>13</v>
      </c>
      <c r="M167" s="359"/>
      <c r="N167" s="359"/>
      <c r="O167" s="360"/>
    </row>
    <row r="168" spans="1:15" ht="15.75" thickBot="1">
      <c r="A168" s="92"/>
      <c r="B168" s="106"/>
      <c r="C168" s="107"/>
      <c r="D168" s="108"/>
      <c r="E168" s="109"/>
      <c r="F168" s="109"/>
      <c r="G168" s="108"/>
      <c r="H168" s="108"/>
      <c r="I168" s="108"/>
      <c r="J168" s="108"/>
      <c r="K168" s="108"/>
      <c r="L168" s="109"/>
      <c r="M168" s="109"/>
      <c r="N168" s="263"/>
      <c r="O168" s="263"/>
    </row>
    <row r="169" spans="1:15" ht="15.75" thickBot="1">
      <c r="A169" s="92"/>
      <c r="B169" s="265" t="s">
        <v>130</v>
      </c>
      <c r="C169" s="266"/>
      <c r="D169" s="108"/>
      <c r="E169" s="109"/>
      <c r="F169" s="109"/>
      <c r="G169" s="108"/>
      <c r="H169" s="108"/>
      <c r="I169" s="108"/>
      <c r="J169" s="108"/>
      <c r="K169" s="108"/>
      <c r="L169" s="109"/>
      <c r="M169" s="109"/>
      <c r="N169" s="263"/>
      <c r="O169" s="263"/>
    </row>
    <row r="170" spans="1:15" ht="15.75" thickBot="1">
      <c r="A170" s="92"/>
      <c r="B170" s="115"/>
      <c r="C170" s="266"/>
      <c r="D170" s="108"/>
      <c r="E170" s="109"/>
      <c r="F170" s="109"/>
      <c r="G170" s="108"/>
      <c r="H170" s="108"/>
      <c r="I170" s="108"/>
      <c r="J170" s="108"/>
      <c r="K170" s="108"/>
      <c r="L170" s="109"/>
      <c r="M170" s="109"/>
      <c r="N170" s="263"/>
      <c r="O170" s="263"/>
    </row>
    <row r="171" spans="1:15" ht="15.75" thickBot="1">
      <c r="A171" s="92"/>
      <c r="B171" s="19" t="s">
        <v>131</v>
      </c>
      <c r="C171" s="81"/>
      <c r="D171" s="41"/>
      <c r="E171" s="60"/>
      <c r="F171" s="60"/>
      <c r="G171" s="61"/>
      <c r="H171" s="41"/>
      <c r="I171" s="41"/>
      <c r="J171" s="41"/>
      <c r="K171" s="41"/>
      <c r="L171" s="40"/>
      <c r="M171" s="40"/>
      <c r="N171" s="263"/>
      <c r="O171" s="263"/>
    </row>
    <row r="172" spans="1:15">
      <c r="A172" s="50">
        <v>78</v>
      </c>
      <c r="B172" s="91" t="s">
        <v>132</v>
      </c>
      <c r="C172" s="63">
        <v>220000</v>
      </c>
      <c r="D172" s="25">
        <v>7333.333333333333</v>
      </c>
      <c r="E172" s="26">
        <v>212666.66666666666</v>
      </c>
      <c r="F172" s="24">
        <v>21266.666666666668</v>
      </c>
      <c r="G172" s="26">
        <v>191400</v>
      </c>
      <c r="H172" s="25">
        <v>0</v>
      </c>
      <c r="I172" s="25">
        <v>0</v>
      </c>
      <c r="J172" s="25">
        <v>0</v>
      </c>
      <c r="K172" s="25">
        <v>191400</v>
      </c>
      <c r="L172" s="361" t="s">
        <v>392</v>
      </c>
      <c r="M172" s="361"/>
      <c r="N172" s="361"/>
      <c r="O172" s="361"/>
    </row>
    <row r="173" spans="1:15">
      <c r="A173" s="50">
        <v>79</v>
      </c>
      <c r="B173" s="89" t="s">
        <v>133</v>
      </c>
      <c r="C173" s="63">
        <v>220000</v>
      </c>
      <c r="D173" s="25">
        <v>0</v>
      </c>
      <c r="E173" s="26">
        <v>220000</v>
      </c>
      <c r="F173" s="24">
        <v>22000</v>
      </c>
      <c r="G173" s="26">
        <v>198000</v>
      </c>
      <c r="H173" s="25">
        <v>0</v>
      </c>
      <c r="I173" s="25">
        <v>0</v>
      </c>
      <c r="J173" s="25">
        <v>0</v>
      </c>
      <c r="K173" s="25">
        <v>198000</v>
      </c>
      <c r="L173" s="361"/>
      <c r="M173" s="361"/>
      <c r="N173" s="361"/>
      <c r="O173" s="361"/>
    </row>
    <row r="174" spans="1:15">
      <c r="A174" s="50">
        <v>80</v>
      </c>
      <c r="B174" s="89" t="s">
        <v>134</v>
      </c>
      <c r="C174" s="63">
        <v>220000</v>
      </c>
      <c r="D174" s="25">
        <v>0</v>
      </c>
      <c r="E174" s="26">
        <v>220000</v>
      </c>
      <c r="F174" s="24">
        <v>22000</v>
      </c>
      <c r="G174" s="26">
        <v>198000</v>
      </c>
      <c r="H174" s="25">
        <v>0</v>
      </c>
      <c r="I174" s="25">
        <v>0</v>
      </c>
      <c r="J174" s="25">
        <v>0</v>
      </c>
      <c r="K174" s="25">
        <v>198000</v>
      </c>
      <c r="L174" s="368"/>
      <c r="M174" s="368"/>
      <c r="N174" s="368"/>
      <c r="O174" s="368"/>
    </row>
    <row r="175" spans="1:15">
      <c r="A175" s="50">
        <v>81</v>
      </c>
      <c r="B175" s="89" t="s">
        <v>135</v>
      </c>
      <c r="C175" s="63">
        <v>220000</v>
      </c>
      <c r="D175" s="25">
        <v>0</v>
      </c>
      <c r="E175" s="26">
        <v>220000</v>
      </c>
      <c r="F175" s="24">
        <v>22000</v>
      </c>
      <c r="G175" s="26">
        <v>198000</v>
      </c>
      <c r="H175" s="25">
        <v>0</v>
      </c>
      <c r="I175" s="25">
        <v>0</v>
      </c>
      <c r="J175" s="25">
        <v>0</v>
      </c>
      <c r="K175" s="25">
        <v>198000</v>
      </c>
      <c r="L175" s="361"/>
      <c r="M175" s="361"/>
      <c r="N175" s="361"/>
      <c r="O175" s="361"/>
    </row>
    <row r="176" spans="1:15">
      <c r="A176" s="50">
        <v>82</v>
      </c>
      <c r="B176" s="89" t="s">
        <v>136</v>
      </c>
      <c r="C176" s="63">
        <v>220000</v>
      </c>
      <c r="D176" s="25">
        <v>0</v>
      </c>
      <c r="E176" s="26">
        <v>220000</v>
      </c>
      <c r="F176" s="24">
        <v>22000</v>
      </c>
      <c r="G176" s="26">
        <v>198000</v>
      </c>
      <c r="H176" s="25">
        <v>0</v>
      </c>
      <c r="I176" s="25">
        <v>0</v>
      </c>
      <c r="J176" s="25">
        <v>0</v>
      </c>
      <c r="K176" s="25">
        <v>198000</v>
      </c>
      <c r="L176" s="361"/>
      <c r="M176" s="361"/>
      <c r="N176" s="361"/>
      <c r="O176" s="361"/>
    </row>
    <row r="177" spans="1:15">
      <c r="A177" s="50">
        <v>83</v>
      </c>
      <c r="B177" s="89" t="s">
        <v>137</v>
      </c>
      <c r="C177" s="63">
        <v>220000</v>
      </c>
      <c r="D177" s="25">
        <v>0</v>
      </c>
      <c r="E177" s="26">
        <v>220000</v>
      </c>
      <c r="F177" s="24">
        <v>22000</v>
      </c>
      <c r="G177" s="26">
        <v>198000</v>
      </c>
      <c r="H177" s="25">
        <v>0</v>
      </c>
      <c r="I177" s="25">
        <v>0</v>
      </c>
      <c r="J177" s="25">
        <v>0</v>
      </c>
      <c r="K177" s="25">
        <v>198000</v>
      </c>
      <c r="L177" s="361"/>
      <c r="M177" s="361"/>
      <c r="N177" s="361"/>
      <c r="O177" s="361"/>
    </row>
    <row r="178" spans="1:15">
      <c r="A178" s="50">
        <v>84</v>
      </c>
      <c r="B178" s="89" t="s">
        <v>138</v>
      </c>
      <c r="C178" s="63">
        <v>220000</v>
      </c>
      <c r="D178" s="25">
        <v>0</v>
      </c>
      <c r="E178" s="26">
        <v>220000</v>
      </c>
      <c r="F178" s="24">
        <v>22000</v>
      </c>
      <c r="G178" s="26">
        <v>198000</v>
      </c>
      <c r="H178" s="25">
        <v>0</v>
      </c>
      <c r="I178" s="25">
        <v>0</v>
      </c>
      <c r="J178" s="25">
        <v>0</v>
      </c>
      <c r="K178" s="25">
        <v>198000</v>
      </c>
      <c r="L178" s="361"/>
      <c r="M178" s="361"/>
      <c r="N178" s="361"/>
      <c r="O178" s="361"/>
    </row>
    <row r="179" spans="1:15">
      <c r="A179" s="50">
        <v>85</v>
      </c>
      <c r="B179" s="89" t="s">
        <v>139</v>
      </c>
      <c r="C179" s="63">
        <v>220000</v>
      </c>
      <c r="D179" s="25">
        <v>7333.333333333333</v>
      </c>
      <c r="E179" s="26">
        <v>212666.66666666666</v>
      </c>
      <c r="F179" s="24">
        <v>21266.666666666668</v>
      </c>
      <c r="G179" s="26">
        <v>191400</v>
      </c>
      <c r="H179" s="25">
        <v>0</v>
      </c>
      <c r="I179" s="25">
        <v>0</v>
      </c>
      <c r="J179" s="25">
        <v>0</v>
      </c>
      <c r="K179" s="25">
        <v>191400</v>
      </c>
      <c r="L179" s="361" t="s">
        <v>392</v>
      </c>
      <c r="M179" s="361"/>
      <c r="N179" s="361"/>
      <c r="O179" s="361"/>
    </row>
    <row r="180" spans="1:15">
      <c r="A180" s="50">
        <v>86</v>
      </c>
      <c r="B180" s="89" t="s">
        <v>140</v>
      </c>
      <c r="C180" s="63">
        <v>110000</v>
      </c>
      <c r="D180" s="25">
        <v>0</v>
      </c>
      <c r="E180" s="26">
        <v>110000</v>
      </c>
      <c r="F180" s="24">
        <v>11000</v>
      </c>
      <c r="G180" s="26">
        <v>99000</v>
      </c>
      <c r="H180" s="25">
        <v>0</v>
      </c>
      <c r="I180" s="25">
        <v>0</v>
      </c>
      <c r="J180" s="25">
        <v>0</v>
      </c>
      <c r="K180" s="25">
        <v>99000</v>
      </c>
      <c r="L180" s="361"/>
      <c r="M180" s="361"/>
      <c r="N180" s="361"/>
      <c r="O180" s="361"/>
    </row>
    <row r="181" spans="1:15">
      <c r="A181" s="50">
        <v>87</v>
      </c>
      <c r="B181" s="117" t="s">
        <v>141</v>
      </c>
      <c r="C181" s="63">
        <v>220000</v>
      </c>
      <c r="D181" s="25">
        <v>0</v>
      </c>
      <c r="E181" s="26">
        <v>220000</v>
      </c>
      <c r="F181" s="24">
        <v>22000</v>
      </c>
      <c r="G181" s="26">
        <v>198000</v>
      </c>
      <c r="H181" s="25">
        <v>0</v>
      </c>
      <c r="I181" s="25">
        <v>0</v>
      </c>
      <c r="J181" s="25">
        <v>0</v>
      </c>
      <c r="K181" s="25">
        <v>198000</v>
      </c>
      <c r="L181" s="361"/>
      <c r="M181" s="361"/>
      <c r="N181" s="361"/>
      <c r="O181" s="361"/>
    </row>
    <row r="182" spans="1:15">
      <c r="A182" s="50">
        <v>88</v>
      </c>
      <c r="B182" s="117" t="s">
        <v>143</v>
      </c>
      <c r="C182" s="63">
        <v>220000</v>
      </c>
      <c r="D182" s="25">
        <v>7333.333333333333</v>
      </c>
      <c r="E182" s="26">
        <v>212666.66666666666</v>
      </c>
      <c r="F182" s="24">
        <v>21266.666666666668</v>
      </c>
      <c r="G182" s="26">
        <v>191400</v>
      </c>
      <c r="H182" s="25">
        <v>0</v>
      </c>
      <c r="I182" s="25">
        <v>0</v>
      </c>
      <c r="J182" s="25">
        <v>0</v>
      </c>
      <c r="K182" s="25">
        <v>191400</v>
      </c>
      <c r="L182" s="361" t="s">
        <v>392</v>
      </c>
      <c r="M182" s="361"/>
      <c r="N182" s="361"/>
      <c r="O182" s="361"/>
    </row>
    <row r="183" spans="1:15">
      <c r="A183" s="50">
        <v>89</v>
      </c>
      <c r="B183" s="89" t="s">
        <v>145</v>
      </c>
      <c r="C183" s="63">
        <v>220000</v>
      </c>
      <c r="D183" s="25">
        <v>0</v>
      </c>
      <c r="E183" s="26">
        <v>220000</v>
      </c>
      <c r="F183" s="24">
        <v>22000</v>
      </c>
      <c r="G183" s="26">
        <v>198000</v>
      </c>
      <c r="H183" s="25">
        <v>0</v>
      </c>
      <c r="I183" s="25">
        <v>0</v>
      </c>
      <c r="J183" s="25">
        <v>0</v>
      </c>
      <c r="K183" s="25">
        <v>198000</v>
      </c>
      <c r="L183" s="361"/>
      <c r="M183" s="361"/>
      <c r="N183" s="361"/>
      <c r="O183" s="361"/>
    </row>
    <row r="184" spans="1:15">
      <c r="A184" s="50">
        <v>90</v>
      </c>
      <c r="B184" s="89" t="s">
        <v>146</v>
      </c>
      <c r="C184" s="63">
        <v>220000</v>
      </c>
      <c r="D184" s="25">
        <v>0</v>
      </c>
      <c r="E184" s="26">
        <v>220000</v>
      </c>
      <c r="F184" s="24">
        <v>22000</v>
      </c>
      <c r="G184" s="26">
        <v>198000</v>
      </c>
      <c r="H184" s="25">
        <v>0</v>
      </c>
      <c r="I184" s="25">
        <v>0</v>
      </c>
      <c r="J184" s="25">
        <v>0</v>
      </c>
      <c r="K184" s="25">
        <v>198000</v>
      </c>
      <c r="L184" s="361"/>
      <c r="M184" s="361"/>
      <c r="N184" s="361"/>
      <c r="O184" s="361"/>
    </row>
    <row r="185" spans="1:15">
      <c r="A185" s="50">
        <v>91</v>
      </c>
      <c r="B185" s="89" t="s">
        <v>147</v>
      </c>
      <c r="C185" s="63">
        <v>220000</v>
      </c>
      <c r="D185" s="25">
        <v>0</v>
      </c>
      <c r="E185" s="26">
        <v>220000</v>
      </c>
      <c r="F185" s="24">
        <v>22000</v>
      </c>
      <c r="G185" s="26">
        <v>198000</v>
      </c>
      <c r="H185" s="25">
        <v>0</v>
      </c>
      <c r="I185" s="25">
        <v>0</v>
      </c>
      <c r="J185" s="25">
        <v>0</v>
      </c>
      <c r="K185" s="25">
        <v>198000</v>
      </c>
      <c r="L185" s="361"/>
      <c r="M185" s="361"/>
      <c r="N185" s="361"/>
      <c r="O185" s="361"/>
    </row>
    <row r="186" spans="1:15">
      <c r="A186" s="50">
        <v>92</v>
      </c>
      <c r="B186" s="89" t="s">
        <v>148</v>
      </c>
      <c r="C186" s="63">
        <v>220000</v>
      </c>
      <c r="D186" s="25">
        <v>0</v>
      </c>
      <c r="E186" s="26">
        <v>220000</v>
      </c>
      <c r="F186" s="24">
        <v>22000</v>
      </c>
      <c r="G186" s="26">
        <v>198000</v>
      </c>
      <c r="H186" s="25">
        <v>0</v>
      </c>
      <c r="I186" s="25">
        <v>0</v>
      </c>
      <c r="J186" s="25">
        <v>0</v>
      </c>
      <c r="K186" s="25">
        <v>198000</v>
      </c>
      <c r="L186" s="361"/>
      <c r="M186" s="361"/>
      <c r="N186" s="361"/>
      <c r="O186" s="361"/>
    </row>
    <row r="187" spans="1:15">
      <c r="A187" s="50">
        <v>93</v>
      </c>
      <c r="B187" s="89" t="s">
        <v>149</v>
      </c>
      <c r="C187" s="63">
        <v>220000</v>
      </c>
      <c r="D187" s="25">
        <v>0</v>
      </c>
      <c r="E187" s="26">
        <v>220000</v>
      </c>
      <c r="F187" s="24">
        <v>22000</v>
      </c>
      <c r="G187" s="26">
        <v>198000</v>
      </c>
      <c r="H187" s="25">
        <v>0</v>
      </c>
      <c r="I187" s="25">
        <v>0</v>
      </c>
      <c r="J187" s="25">
        <v>0</v>
      </c>
      <c r="K187" s="25">
        <v>198000</v>
      </c>
      <c r="L187" s="361"/>
      <c r="M187" s="361"/>
      <c r="N187" s="361"/>
      <c r="O187" s="361"/>
    </row>
    <row r="188" spans="1:15">
      <c r="A188" s="50">
        <v>94</v>
      </c>
      <c r="B188" s="89" t="s">
        <v>150</v>
      </c>
      <c r="C188" s="63">
        <v>110000</v>
      </c>
      <c r="D188" s="25">
        <v>0</v>
      </c>
      <c r="E188" s="26">
        <v>110000</v>
      </c>
      <c r="F188" s="24">
        <v>11000</v>
      </c>
      <c r="G188" s="26">
        <v>99000</v>
      </c>
      <c r="H188" s="25">
        <v>0</v>
      </c>
      <c r="I188" s="25">
        <v>0</v>
      </c>
      <c r="J188" s="25">
        <v>0</v>
      </c>
      <c r="K188" s="25">
        <v>99000</v>
      </c>
      <c r="L188" s="361"/>
      <c r="M188" s="361"/>
      <c r="N188" s="361"/>
      <c r="O188" s="361"/>
    </row>
    <row r="189" spans="1:15" ht="15.75" thickBot="1">
      <c r="A189" s="92"/>
      <c r="B189" s="106"/>
      <c r="C189" s="107"/>
      <c r="D189" s="108"/>
      <c r="E189" s="109"/>
      <c r="F189" s="109"/>
      <c r="G189" s="108"/>
      <c r="H189" s="108"/>
      <c r="I189" s="108"/>
      <c r="J189" s="108"/>
      <c r="K189" s="108"/>
      <c r="L189" s="109"/>
      <c r="M189" s="109"/>
      <c r="N189" s="176"/>
      <c r="O189" s="176"/>
    </row>
    <row r="190" spans="1:15" ht="15.75" thickBot="1">
      <c r="A190" s="92"/>
      <c r="B190" s="208" t="s">
        <v>34</v>
      </c>
      <c r="C190" s="58">
        <v>3520000</v>
      </c>
      <c r="D190" s="58">
        <v>22000</v>
      </c>
      <c r="E190" s="58">
        <v>3498000</v>
      </c>
      <c r="F190" s="58">
        <v>349800</v>
      </c>
      <c r="G190" s="58">
        <v>3148200</v>
      </c>
      <c r="H190" s="58">
        <v>0</v>
      </c>
      <c r="I190" s="58">
        <v>0</v>
      </c>
      <c r="J190" s="58">
        <v>0</v>
      </c>
      <c r="K190" s="58">
        <v>3148200</v>
      </c>
      <c r="L190" s="109"/>
      <c r="M190" s="109"/>
      <c r="N190" s="176"/>
      <c r="O190" s="176"/>
    </row>
    <row r="191" spans="1:15">
      <c r="A191" s="92"/>
      <c r="B191" s="106"/>
      <c r="C191" s="107"/>
      <c r="D191" s="108"/>
      <c r="E191" s="109"/>
      <c r="F191" s="109"/>
      <c r="G191" s="108"/>
      <c r="H191" s="108"/>
      <c r="I191" s="108"/>
      <c r="J191" s="108"/>
      <c r="K191" s="108"/>
      <c r="L191" s="109"/>
      <c r="M191" s="109"/>
      <c r="N191" s="176"/>
      <c r="O191" s="176"/>
    </row>
    <row r="192" spans="1:15">
      <c r="A192" s="92"/>
      <c r="B192" s="267" t="s">
        <v>151</v>
      </c>
      <c r="C192" s="268"/>
      <c r="D192" s="108"/>
      <c r="E192" s="109"/>
      <c r="F192" s="109"/>
      <c r="G192" s="108"/>
      <c r="H192" s="108"/>
      <c r="I192" s="108"/>
      <c r="J192" s="108"/>
      <c r="K192" s="108"/>
      <c r="L192" s="109"/>
      <c r="M192" s="109"/>
      <c r="N192" s="176"/>
      <c r="O192" s="176"/>
    </row>
    <row r="193" spans="1:15" ht="16.5" thickBot="1">
      <c r="A193" s="92"/>
      <c r="B193" s="119"/>
      <c r="C193" s="107"/>
      <c r="D193" s="108"/>
      <c r="E193" s="109"/>
      <c r="F193" s="109"/>
      <c r="G193" s="108"/>
      <c r="H193" s="108"/>
      <c r="I193" s="108"/>
      <c r="J193" s="108"/>
      <c r="K193" s="108"/>
      <c r="L193" s="109"/>
      <c r="M193" s="109"/>
      <c r="N193" s="176"/>
      <c r="O193" s="176"/>
    </row>
    <row r="194" spans="1:15" ht="15.75" thickBot="1">
      <c r="A194" s="92"/>
      <c r="B194" s="42" t="s">
        <v>152</v>
      </c>
      <c r="C194" s="59"/>
      <c r="D194" s="41"/>
      <c r="E194" s="40"/>
      <c r="F194" s="40"/>
      <c r="G194" s="41"/>
      <c r="H194" s="41"/>
      <c r="I194" s="41"/>
      <c r="J194" s="41"/>
      <c r="K194" s="41"/>
      <c r="L194" s="40"/>
      <c r="M194" s="40"/>
      <c r="N194" s="176"/>
      <c r="O194" s="176"/>
    </row>
    <row r="195" spans="1:15">
      <c r="A195" s="50">
        <v>95</v>
      </c>
      <c r="B195" s="91" t="s">
        <v>153</v>
      </c>
      <c r="C195" s="24">
        <v>220000</v>
      </c>
      <c r="D195" s="25">
        <v>0</v>
      </c>
      <c r="E195" s="26">
        <v>220000</v>
      </c>
      <c r="F195" s="24">
        <v>22000</v>
      </c>
      <c r="G195" s="26">
        <v>198000</v>
      </c>
      <c r="H195" s="25">
        <v>0</v>
      </c>
      <c r="I195" s="25">
        <v>0</v>
      </c>
      <c r="J195" s="25">
        <v>0</v>
      </c>
      <c r="K195" s="25">
        <v>198000</v>
      </c>
      <c r="L195" s="361"/>
      <c r="M195" s="361"/>
      <c r="N195" s="361"/>
      <c r="O195" s="361"/>
    </row>
    <row r="196" spans="1:15">
      <c r="A196" s="50">
        <v>96</v>
      </c>
      <c r="B196" s="89" t="s">
        <v>154</v>
      </c>
      <c r="C196" s="24">
        <v>220000</v>
      </c>
      <c r="D196" s="25">
        <v>0</v>
      </c>
      <c r="E196" s="26">
        <v>220000</v>
      </c>
      <c r="F196" s="24">
        <v>22000</v>
      </c>
      <c r="G196" s="26">
        <v>198000</v>
      </c>
      <c r="H196" s="25">
        <v>0</v>
      </c>
      <c r="I196" s="25">
        <v>0</v>
      </c>
      <c r="J196" s="25">
        <v>0</v>
      </c>
      <c r="K196" s="25">
        <v>198000</v>
      </c>
      <c r="L196" s="361"/>
      <c r="M196" s="361"/>
      <c r="N196" s="361"/>
      <c r="O196" s="361"/>
    </row>
    <row r="197" spans="1:15">
      <c r="A197" s="50">
        <v>97</v>
      </c>
      <c r="B197" s="89" t="s">
        <v>156</v>
      </c>
      <c r="C197" s="24">
        <v>220000</v>
      </c>
      <c r="D197" s="25">
        <v>0</v>
      </c>
      <c r="E197" s="26">
        <v>220000</v>
      </c>
      <c r="F197" s="24">
        <v>22000</v>
      </c>
      <c r="G197" s="26">
        <v>198000</v>
      </c>
      <c r="H197" s="25">
        <v>0</v>
      </c>
      <c r="I197" s="25">
        <v>0</v>
      </c>
      <c r="J197" s="25">
        <v>0</v>
      </c>
      <c r="K197" s="25">
        <v>198000</v>
      </c>
      <c r="L197" s="361"/>
      <c r="M197" s="361"/>
      <c r="N197" s="361"/>
      <c r="O197" s="361"/>
    </row>
    <row r="198" spans="1:15">
      <c r="A198" s="50">
        <v>98</v>
      </c>
      <c r="B198" s="89" t="s">
        <v>157</v>
      </c>
      <c r="C198" s="24">
        <v>220000</v>
      </c>
      <c r="D198" s="25">
        <v>0</v>
      </c>
      <c r="E198" s="26">
        <v>220000</v>
      </c>
      <c r="F198" s="24">
        <v>22000</v>
      </c>
      <c r="G198" s="26">
        <v>198000</v>
      </c>
      <c r="H198" s="25">
        <v>0</v>
      </c>
      <c r="I198" s="25">
        <v>0</v>
      </c>
      <c r="J198" s="25">
        <v>0</v>
      </c>
      <c r="K198" s="25">
        <v>198000</v>
      </c>
      <c r="L198" s="361"/>
      <c r="M198" s="361"/>
      <c r="N198" s="361"/>
      <c r="O198" s="361"/>
    </row>
    <row r="199" spans="1:15">
      <c r="A199" s="50">
        <v>99</v>
      </c>
      <c r="B199" s="89" t="s">
        <v>158</v>
      </c>
      <c r="C199" s="24">
        <v>220000</v>
      </c>
      <c r="D199" s="25">
        <v>7333.333333333333</v>
      </c>
      <c r="E199" s="26">
        <v>212666.66666666666</v>
      </c>
      <c r="F199" s="24">
        <v>21266.666666666668</v>
      </c>
      <c r="G199" s="26">
        <v>191400</v>
      </c>
      <c r="H199" s="25">
        <v>0</v>
      </c>
      <c r="I199" s="25">
        <v>0</v>
      </c>
      <c r="J199" s="25">
        <v>0</v>
      </c>
      <c r="K199" s="25">
        <v>191400</v>
      </c>
      <c r="L199" s="361" t="s">
        <v>393</v>
      </c>
      <c r="M199" s="361"/>
      <c r="N199" s="361"/>
      <c r="O199" s="361"/>
    </row>
    <row r="200" spans="1:15">
      <c r="A200" s="50">
        <v>100</v>
      </c>
      <c r="B200" s="89" t="s">
        <v>160</v>
      </c>
      <c r="C200" s="24">
        <v>220000</v>
      </c>
      <c r="D200" s="25">
        <v>0</v>
      </c>
      <c r="E200" s="26">
        <v>220000</v>
      </c>
      <c r="F200" s="24">
        <v>22000</v>
      </c>
      <c r="G200" s="26">
        <v>198000</v>
      </c>
      <c r="H200" s="25">
        <v>0</v>
      </c>
      <c r="I200" s="25">
        <v>0</v>
      </c>
      <c r="J200" s="25">
        <v>0</v>
      </c>
      <c r="K200" s="25">
        <v>198000</v>
      </c>
      <c r="L200" s="361"/>
      <c r="M200" s="361"/>
      <c r="N200" s="361"/>
      <c r="O200" s="361"/>
    </row>
    <row r="201" spans="1:15">
      <c r="A201" s="50">
        <v>101</v>
      </c>
      <c r="B201" s="89" t="s">
        <v>161</v>
      </c>
      <c r="C201" s="24">
        <v>220000</v>
      </c>
      <c r="D201" s="25">
        <v>7333.333333333333</v>
      </c>
      <c r="E201" s="26">
        <v>212666.66666666666</v>
      </c>
      <c r="F201" s="24">
        <v>21266.666666666668</v>
      </c>
      <c r="G201" s="26">
        <v>191400</v>
      </c>
      <c r="H201" s="25">
        <v>0</v>
      </c>
      <c r="I201" s="25">
        <v>0</v>
      </c>
      <c r="J201" s="25">
        <v>0</v>
      </c>
      <c r="K201" s="25">
        <v>191400</v>
      </c>
      <c r="L201" s="361" t="s">
        <v>394</v>
      </c>
      <c r="M201" s="361"/>
      <c r="N201" s="361"/>
      <c r="O201" s="361"/>
    </row>
    <row r="202" spans="1:15">
      <c r="A202" s="50">
        <v>102</v>
      </c>
      <c r="B202" s="89" t="s">
        <v>163</v>
      </c>
      <c r="C202" s="24">
        <v>220000</v>
      </c>
      <c r="D202" s="25">
        <v>7333.333333333333</v>
      </c>
      <c r="E202" s="26">
        <v>212666.66666666666</v>
      </c>
      <c r="F202" s="24">
        <v>21266.666666666668</v>
      </c>
      <c r="G202" s="26">
        <v>191400</v>
      </c>
      <c r="H202" s="25">
        <v>0</v>
      </c>
      <c r="I202" s="25">
        <v>0</v>
      </c>
      <c r="J202" s="25">
        <v>0</v>
      </c>
      <c r="K202" s="25">
        <v>191400</v>
      </c>
      <c r="L202" s="361" t="s">
        <v>395</v>
      </c>
      <c r="M202" s="361"/>
      <c r="N202" s="361"/>
      <c r="O202" s="361"/>
    </row>
    <row r="203" spans="1:15">
      <c r="A203" s="50">
        <v>103</v>
      </c>
      <c r="B203" s="89" t="s">
        <v>164</v>
      </c>
      <c r="C203" s="24">
        <v>220000</v>
      </c>
      <c r="D203" s="25">
        <v>0</v>
      </c>
      <c r="E203" s="26">
        <v>220000</v>
      </c>
      <c r="F203" s="24">
        <v>22000</v>
      </c>
      <c r="G203" s="26">
        <v>198000</v>
      </c>
      <c r="H203" s="25">
        <v>0</v>
      </c>
      <c r="I203" s="25">
        <v>0</v>
      </c>
      <c r="J203" s="25">
        <v>0</v>
      </c>
      <c r="K203" s="25">
        <v>198000</v>
      </c>
      <c r="L203" s="361"/>
      <c r="M203" s="361"/>
      <c r="N203" s="361"/>
      <c r="O203" s="361"/>
    </row>
    <row r="204" spans="1:15">
      <c r="A204" s="50">
        <v>104</v>
      </c>
      <c r="B204" s="89" t="s">
        <v>165</v>
      </c>
      <c r="C204" s="24">
        <v>220000</v>
      </c>
      <c r="D204" s="25">
        <v>0</v>
      </c>
      <c r="E204" s="26">
        <v>220000</v>
      </c>
      <c r="F204" s="24">
        <v>22000</v>
      </c>
      <c r="G204" s="26">
        <v>198000</v>
      </c>
      <c r="H204" s="25">
        <v>0</v>
      </c>
      <c r="I204" s="25">
        <v>0</v>
      </c>
      <c r="J204" s="25">
        <v>0</v>
      </c>
      <c r="K204" s="25">
        <v>198000</v>
      </c>
      <c r="L204" s="361"/>
      <c r="M204" s="361"/>
      <c r="N204" s="361"/>
      <c r="O204" s="361"/>
    </row>
    <row r="205" spans="1:15">
      <c r="A205" s="50">
        <v>105</v>
      </c>
      <c r="B205" s="89" t="s">
        <v>166</v>
      </c>
      <c r="C205" s="24">
        <v>220000</v>
      </c>
      <c r="D205" s="25">
        <v>0</v>
      </c>
      <c r="E205" s="26">
        <v>220000</v>
      </c>
      <c r="F205" s="24">
        <v>22000</v>
      </c>
      <c r="G205" s="26">
        <v>198000</v>
      </c>
      <c r="H205" s="25">
        <v>0</v>
      </c>
      <c r="I205" s="25">
        <v>0</v>
      </c>
      <c r="J205" s="25">
        <v>0</v>
      </c>
      <c r="K205" s="25">
        <v>198000</v>
      </c>
      <c r="L205" s="361"/>
      <c r="M205" s="361"/>
      <c r="N205" s="361"/>
      <c r="O205" s="361"/>
    </row>
    <row r="206" spans="1:15">
      <c r="A206" s="50">
        <v>106</v>
      </c>
      <c r="B206" s="89" t="s">
        <v>167</v>
      </c>
      <c r="C206" s="24">
        <v>110000</v>
      </c>
      <c r="D206" s="25">
        <v>0</v>
      </c>
      <c r="E206" s="26">
        <v>110000</v>
      </c>
      <c r="F206" s="24">
        <v>11000</v>
      </c>
      <c r="G206" s="26">
        <v>99000</v>
      </c>
      <c r="H206" s="25">
        <v>0</v>
      </c>
      <c r="I206" s="25">
        <v>0</v>
      </c>
      <c r="J206" s="25">
        <v>0</v>
      </c>
      <c r="K206" s="25">
        <v>99000</v>
      </c>
      <c r="L206" s="361"/>
      <c r="M206" s="361"/>
      <c r="N206" s="361"/>
      <c r="O206" s="361"/>
    </row>
    <row r="207" spans="1:15">
      <c r="A207" s="50">
        <v>107</v>
      </c>
      <c r="B207" s="89" t="s">
        <v>168</v>
      </c>
      <c r="C207" s="24">
        <v>220000</v>
      </c>
      <c r="D207" s="25">
        <v>14666.666666666666</v>
      </c>
      <c r="E207" s="26">
        <v>205333.33333333334</v>
      </c>
      <c r="F207" s="24">
        <v>20533.333333333336</v>
      </c>
      <c r="G207" s="26">
        <v>184800</v>
      </c>
      <c r="H207" s="25">
        <v>0</v>
      </c>
      <c r="I207" s="25">
        <v>0</v>
      </c>
      <c r="J207" s="25">
        <v>0</v>
      </c>
      <c r="K207" s="25">
        <v>184800</v>
      </c>
      <c r="L207" s="361" t="s">
        <v>396</v>
      </c>
      <c r="M207" s="361"/>
      <c r="N207" s="361"/>
      <c r="O207" s="361"/>
    </row>
    <row r="208" spans="1:15">
      <c r="A208" s="50">
        <v>108</v>
      </c>
      <c r="B208" s="89" t="s">
        <v>169</v>
      </c>
      <c r="C208" s="24">
        <v>110000</v>
      </c>
      <c r="D208" s="25">
        <v>0</v>
      </c>
      <c r="E208" s="26">
        <v>110000</v>
      </c>
      <c r="F208" s="24">
        <v>11000</v>
      </c>
      <c r="G208" s="26">
        <v>99000</v>
      </c>
      <c r="H208" s="25">
        <v>0</v>
      </c>
      <c r="I208" s="25">
        <v>0</v>
      </c>
      <c r="J208" s="25">
        <v>0</v>
      </c>
      <c r="K208" s="25">
        <v>99000</v>
      </c>
      <c r="L208" s="361"/>
      <c r="M208" s="361"/>
      <c r="N208" s="361"/>
      <c r="O208" s="361"/>
    </row>
    <row r="209" spans="1:15">
      <c r="A209" s="50">
        <v>109</v>
      </c>
      <c r="B209" s="89" t="s">
        <v>170</v>
      </c>
      <c r="C209" s="24">
        <v>220000</v>
      </c>
      <c r="D209" s="25">
        <v>7333.333333333333</v>
      </c>
      <c r="E209" s="26">
        <v>212666.66666666666</v>
      </c>
      <c r="F209" s="24">
        <v>21266.666666666668</v>
      </c>
      <c r="G209" s="26">
        <v>191400</v>
      </c>
      <c r="H209" s="25">
        <v>0</v>
      </c>
      <c r="I209" s="25">
        <v>0</v>
      </c>
      <c r="J209" s="25">
        <v>0</v>
      </c>
      <c r="K209" s="25">
        <v>191400</v>
      </c>
      <c r="L209" s="361" t="s">
        <v>397</v>
      </c>
      <c r="M209" s="361"/>
      <c r="N209" s="361"/>
      <c r="O209" s="361"/>
    </row>
    <row r="210" spans="1:15">
      <c r="A210" s="50">
        <v>110</v>
      </c>
      <c r="B210" s="89" t="s">
        <v>172</v>
      </c>
      <c r="C210" s="24">
        <v>220000</v>
      </c>
      <c r="D210" s="25">
        <v>0</v>
      </c>
      <c r="E210" s="26">
        <v>220000</v>
      </c>
      <c r="F210" s="24">
        <v>22000</v>
      </c>
      <c r="G210" s="26">
        <v>198000</v>
      </c>
      <c r="H210" s="25">
        <v>0</v>
      </c>
      <c r="I210" s="25">
        <v>0</v>
      </c>
      <c r="J210" s="25">
        <v>0</v>
      </c>
      <c r="K210" s="25">
        <v>198000</v>
      </c>
      <c r="L210" s="361"/>
      <c r="M210" s="361"/>
      <c r="N210" s="361"/>
      <c r="O210" s="361"/>
    </row>
    <row r="211" spans="1:15">
      <c r="A211" s="50">
        <v>111</v>
      </c>
      <c r="B211" s="117" t="s">
        <v>173</v>
      </c>
      <c r="C211" s="24">
        <v>110000</v>
      </c>
      <c r="D211" s="25">
        <v>0</v>
      </c>
      <c r="E211" s="26">
        <v>110000</v>
      </c>
      <c r="F211" s="24">
        <v>11000</v>
      </c>
      <c r="G211" s="26">
        <v>99000</v>
      </c>
      <c r="H211" s="25">
        <v>0</v>
      </c>
      <c r="I211" s="25">
        <v>0</v>
      </c>
      <c r="J211" s="25">
        <v>0</v>
      </c>
      <c r="K211" s="25">
        <v>99000</v>
      </c>
      <c r="L211" s="361"/>
      <c r="M211" s="361"/>
      <c r="N211" s="361"/>
      <c r="O211" s="361"/>
    </row>
    <row r="212" spans="1:15">
      <c r="A212" s="50">
        <v>112</v>
      </c>
      <c r="B212" s="117" t="s">
        <v>373</v>
      </c>
      <c r="C212" s="24">
        <v>220000</v>
      </c>
      <c r="D212" s="25">
        <v>220000</v>
      </c>
      <c r="E212" s="26">
        <v>220000</v>
      </c>
      <c r="F212" s="24">
        <v>22000</v>
      </c>
      <c r="G212" s="26">
        <v>198000</v>
      </c>
      <c r="H212" s="25">
        <v>0</v>
      </c>
      <c r="I212" s="25">
        <v>0</v>
      </c>
      <c r="J212" s="25">
        <v>0</v>
      </c>
      <c r="K212" s="25">
        <v>198000</v>
      </c>
      <c r="L212" s="361"/>
      <c r="M212" s="361"/>
      <c r="N212" s="361"/>
      <c r="O212" s="361"/>
    </row>
    <row r="213" spans="1:15">
      <c r="A213" s="92"/>
      <c r="B213" s="106"/>
      <c r="C213" s="107"/>
      <c r="D213" s="108"/>
      <c r="E213" s="109"/>
      <c r="F213" s="109"/>
      <c r="G213" s="108"/>
      <c r="H213" s="108"/>
      <c r="I213" s="108"/>
      <c r="J213" s="108"/>
      <c r="K213" s="108"/>
      <c r="L213" s="109"/>
      <c r="M213" s="109"/>
      <c r="N213" s="176"/>
      <c r="O213" s="176"/>
    </row>
    <row r="214" spans="1:15">
      <c r="A214" s="92"/>
      <c r="B214" s="267" t="s">
        <v>179</v>
      </c>
      <c r="C214" s="268"/>
      <c r="D214" s="108"/>
      <c r="E214" s="109"/>
      <c r="F214" s="109"/>
      <c r="G214" s="108"/>
      <c r="H214" s="108"/>
      <c r="I214" s="108"/>
      <c r="J214" s="108"/>
      <c r="K214" s="108"/>
      <c r="L214" s="109"/>
      <c r="M214" s="109"/>
      <c r="N214" s="176"/>
      <c r="O214" s="176"/>
    </row>
    <row r="215" spans="1:15" ht="15.75" thickBot="1">
      <c r="A215" s="92"/>
      <c r="B215" s="106"/>
      <c r="C215" s="107"/>
      <c r="D215" s="108"/>
      <c r="E215" s="109"/>
      <c r="F215" s="109"/>
      <c r="G215" s="108"/>
      <c r="H215" s="108"/>
      <c r="I215" s="108"/>
      <c r="J215" s="108"/>
      <c r="K215" s="108"/>
      <c r="L215" s="109"/>
      <c r="M215" s="109"/>
      <c r="N215" s="176"/>
      <c r="O215" s="176"/>
    </row>
    <row r="216" spans="1:15" ht="15.75" thickBot="1">
      <c r="A216" s="92"/>
      <c r="B216" s="19" t="s">
        <v>180</v>
      </c>
      <c r="C216" s="82"/>
      <c r="D216" s="32"/>
      <c r="E216" s="34"/>
      <c r="F216" s="34"/>
      <c r="G216" s="32"/>
      <c r="H216" s="32"/>
      <c r="I216" s="32"/>
      <c r="J216" s="32"/>
      <c r="K216" s="32"/>
      <c r="L216" s="34"/>
      <c r="M216" s="34"/>
      <c r="N216" s="176"/>
      <c r="O216" s="176"/>
    </row>
    <row r="217" spans="1:15">
      <c r="A217" s="50">
        <v>113</v>
      </c>
      <c r="B217" s="85" t="s">
        <v>181</v>
      </c>
      <c r="C217" s="24">
        <v>340000</v>
      </c>
      <c r="D217" s="25">
        <v>0</v>
      </c>
      <c r="E217" s="26">
        <v>340000</v>
      </c>
      <c r="F217" s="24">
        <v>34000</v>
      </c>
      <c r="G217" s="26">
        <v>306000</v>
      </c>
      <c r="H217" s="25">
        <v>0</v>
      </c>
      <c r="I217" s="25">
        <v>0</v>
      </c>
      <c r="J217" s="25">
        <v>490</v>
      </c>
      <c r="K217" s="25">
        <v>305510</v>
      </c>
      <c r="L217" s="361"/>
      <c r="M217" s="361"/>
      <c r="N217" s="361"/>
      <c r="O217" s="361"/>
    </row>
    <row r="218" spans="1:15">
      <c r="A218" s="50">
        <v>114</v>
      </c>
      <c r="B218" s="90" t="s">
        <v>183</v>
      </c>
      <c r="C218" s="24">
        <v>220000</v>
      </c>
      <c r="D218" s="25">
        <v>0</v>
      </c>
      <c r="E218" s="26">
        <v>220000</v>
      </c>
      <c r="F218" s="24">
        <v>22000</v>
      </c>
      <c r="G218" s="26">
        <v>198000</v>
      </c>
      <c r="H218" s="25">
        <v>0</v>
      </c>
      <c r="I218" s="25">
        <v>0</v>
      </c>
      <c r="J218" s="25">
        <v>0</v>
      </c>
      <c r="K218" s="25">
        <v>198000</v>
      </c>
      <c r="L218" s="361"/>
      <c r="M218" s="361"/>
      <c r="N218" s="361"/>
      <c r="O218" s="361"/>
    </row>
    <row r="219" spans="1:15">
      <c r="A219" s="92"/>
      <c r="B219" s="106"/>
      <c r="C219" s="107"/>
      <c r="D219" s="108"/>
      <c r="E219" s="109"/>
      <c r="F219" s="109"/>
      <c r="G219" s="108"/>
      <c r="H219" s="108"/>
      <c r="I219" s="108"/>
      <c r="J219" s="108"/>
      <c r="K219" s="108"/>
      <c r="L219" s="109"/>
      <c r="M219" s="109"/>
      <c r="N219" s="176"/>
      <c r="O219" s="176"/>
    </row>
    <row r="220" spans="1:15">
      <c r="A220" s="92"/>
      <c r="B220" s="267" t="s">
        <v>184</v>
      </c>
      <c r="C220" s="268"/>
      <c r="D220" s="108"/>
      <c r="E220" s="109"/>
      <c r="F220" s="109"/>
      <c r="G220" s="108"/>
      <c r="H220" s="108"/>
      <c r="I220" s="108"/>
      <c r="J220" s="108"/>
      <c r="K220" s="108"/>
      <c r="L220" s="109"/>
      <c r="M220" s="109"/>
      <c r="N220" s="176"/>
      <c r="O220" s="176"/>
    </row>
    <row r="221" spans="1:15" ht="15.75" thickBot="1">
      <c r="A221" s="92"/>
      <c r="B221" s="106"/>
      <c r="C221" s="107"/>
      <c r="D221" s="108"/>
      <c r="E221" s="109"/>
      <c r="F221" s="109"/>
      <c r="G221" s="108"/>
      <c r="H221" s="108"/>
      <c r="I221" s="108"/>
      <c r="J221" s="108"/>
      <c r="K221" s="108"/>
      <c r="L221" s="109"/>
      <c r="M221" s="109"/>
      <c r="N221" s="176"/>
      <c r="O221" s="176"/>
    </row>
    <row r="222" spans="1:15" ht="15.75" thickBot="1">
      <c r="A222" s="92"/>
      <c r="B222" s="19" t="s">
        <v>185</v>
      </c>
      <c r="C222" s="59"/>
      <c r="D222" s="41"/>
      <c r="E222" s="40"/>
      <c r="F222" s="40"/>
      <c r="G222" s="41"/>
      <c r="H222" s="41"/>
      <c r="I222" s="41"/>
      <c r="J222" s="41"/>
      <c r="K222" s="41"/>
      <c r="L222" s="40"/>
      <c r="M222" s="40"/>
      <c r="N222" s="176"/>
      <c r="O222" s="176"/>
    </row>
    <row r="223" spans="1:15">
      <c r="A223" s="50">
        <v>115</v>
      </c>
      <c r="B223" s="85" t="s">
        <v>186</v>
      </c>
      <c r="C223" s="24">
        <v>285000</v>
      </c>
      <c r="D223" s="25">
        <v>0</v>
      </c>
      <c r="E223" s="26">
        <v>285000</v>
      </c>
      <c r="F223" s="24">
        <v>28500</v>
      </c>
      <c r="G223" s="26">
        <v>256500</v>
      </c>
      <c r="H223" s="25">
        <v>0</v>
      </c>
      <c r="I223" s="25">
        <v>0</v>
      </c>
      <c r="J223" s="25">
        <v>0</v>
      </c>
      <c r="K223" s="25">
        <v>256500</v>
      </c>
      <c r="L223" s="361" t="s">
        <v>398</v>
      </c>
      <c r="M223" s="361"/>
      <c r="N223" s="361"/>
      <c r="O223" s="361"/>
    </row>
    <row r="224" spans="1:15">
      <c r="A224" s="50">
        <v>116</v>
      </c>
      <c r="B224" s="90" t="s">
        <v>188</v>
      </c>
      <c r="C224" s="24">
        <v>285000</v>
      </c>
      <c r="D224" s="25">
        <v>9000</v>
      </c>
      <c r="E224" s="26">
        <v>276000</v>
      </c>
      <c r="F224" s="24">
        <v>27600</v>
      </c>
      <c r="G224" s="26">
        <v>248400</v>
      </c>
      <c r="H224" s="25">
        <v>0</v>
      </c>
      <c r="I224" s="25">
        <v>0</v>
      </c>
      <c r="J224" s="25">
        <v>0</v>
      </c>
      <c r="K224" s="25">
        <v>248400</v>
      </c>
      <c r="L224" s="361" t="s">
        <v>399</v>
      </c>
      <c r="M224" s="361"/>
      <c r="N224" s="361"/>
      <c r="O224" s="361"/>
    </row>
    <row r="225" spans="1:15">
      <c r="A225" s="50">
        <v>117</v>
      </c>
      <c r="B225" s="89" t="s">
        <v>189</v>
      </c>
      <c r="C225" s="24">
        <v>285000</v>
      </c>
      <c r="D225" s="25">
        <v>0</v>
      </c>
      <c r="E225" s="26">
        <v>285000</v>
      </c>
      <c r="F225" s="24">
        <v>28500</v>
      </c>
      <c r="G225" s="26">
        <v>256500</v>
      </c>
      <c r="H225" s="25">
        <v>0</v>
      </c>
      <c r="I225" s="25">
        <v>0</v>
      </c>
      <c r="J225" s="25">
        <v>0</v>
      </c>
      <c r="K225" s="25">
        <v>256500</v>
      </c>
      <c r="L225" s="361" t="s">
        <v>398</v>
      </c>
      <c r="M225" s="361"/>
      <c r="N225" s="361"/>
      <c r="O225" s="361"/>
    </row>
    <row r="226" spans="1:15" ht="15.75" thickBot="1">
      <c r="A226" s="92"/>
      <c r="B226" s="106"/>
      <c r="C226" s="107"/>
      <c r="D226" s="108"/>
      <c r="E226" s="109"/>
      <c r="F226" s="109"/>
      <c r="G226" s="108"/>
      <c r="H226" s="108"/>
      <c r="I226" s="108"/>
      <c r="J226" s="108"/>
      <c r="K226" s="108"/>
      <c r="L226" s="109"/>
      <c r="M226" s="109"/>
      <c r="N226" s="176"/>
      <c r="O226" s="176"/>
    </row>
    <row r="227" spans="1:15" ht="15.75" thickBot="1">
      <c r="A227" s="92"/>
      <c r="B227" s="208" t="s">
        <v>34</v>
      </c>
      <c r="C227" s="58">
        <v>5045000</v>
      </c>
      <c r="D227" s="58">
        <v>273000</v>
      </c>
      <c r="E227" s="58">
        <v>4992000</v>
      </c>
      <c r="F227" s="58">
        <v>499200</v>
      </c>
      <c r="G227" s="58">
        <v>4492800</v>
      </c>
      <c r="H227" s="58">
        <v>0</v>
      </c>
      <c r="I227" s="58">
        <v>0</v>
      </c>
      <c r="J227" s="58">
        <v>490</v>
      </c>
      <c r="K227" s="58">
        <v>4492310</v>
      </c>
      <c r="L227" s="109"/>
      <c r="M227" s="109"/>
      <c r="N227" s="176"/>
      <c r="O227" s="176"/>
    </row>
    <row r="228" spans="1:15">
      <c r="A228" s="92"/>
      <c r="B228" s="106"/>
      <c r="C228" s="107"/>
      <c r="D228" s="107"/>
      <c r="E228" s="109"/>
      <c r="F228" s="109"/>
      <c r="G228" s="108"/>
      <c r="H228" s="108"/>
      <c r="I228" s="108"/>
      <c r="J228" s="108"/>
      <c r="K228" s="108"/>
      <c r="L228" s="109"/>
      <c r="M228" s="109"/>
      <c r="N228" s="176"/>
      <c r="O228" s="176"/>
    </row>
    <row r="229" spans="1:15">
      <c r="A229" s="92"/>
      <c r="B229" s="267" t="s">
        <v>190</v>
      </c>
      <c r="C229" s="268"/>
      <c r="D229" s="268"/>
      <c r="E229" s="109"/>
      <c r="F229" s="109"/>
      <c r="G229" s="108"/>
      <c r="H229" s="108"/>
      <c r="I229" s="108"/>
      <c r="J229" s="108"/>
      <c r="K229" s="108"/>
      <c r="L229" s="109"/>
      <c r="M229" s="109"/>
      <c r="N229" s="176"/>
      <c r="O229" s="176"/>
    </row>
    <row r="230" spans="1:15" ht="15.75" thickBot="1">
      <c r="A230" s="92"/>
      <c r="B230" s="106"/>
      <c r="C230" s="107"/>
      <c r="D230" s="107"/>
      <c r="E230" s="109"/>
      <c r="F230" s="109"/>
      <c r="G230" s="108"/>
      <c r="H230" s="108"/>
      <c r="I230" s="108"/>
      <c r="J230" s="108"/>
      <c r="K230" s="108"/>
      <c r="L230" s="109"/>
      <c r="M230" s="109"/>
      <c r="N230" s="176"/>
      <c r="O230" s="176"/>
    </row>
    <row r="231" spans="1:15" ht="15.75" thickBot="1">
      <c r="A231" s="269"/>
      <c r="B231" s="19" t="s">
        <v>191</v>
      </c>
      <c r="C231" s="39"/>
      <c r="D231" s="39"/>
      <c r="E231" s="40"/>
      <c r="F231" s="40"/>
      <c r="G231" s="41"/>
      <c r="H231" s="41"/>
      <c r="I231" s="41"/>
      <c r="J231" s="41"/>
      <c r="K231" s="41"/>
      <c r="L231" s="40"/>
      <c r="M231" s="40"/>
      <c r="N231" s="176"/>
      <c r="O231" s="176"/>
    </row>
    <row r="232" spans="1:15">
      <c r="A232" s="270">
        <v>118</v>
      </c>
      <c r="B232" s="91" t="s">
        <v>192</v>
      </c>
      <c r="C232" s="24">
        <v>210000</v>
      </c>
      <c r="D232" s="25">
        <v>0</v>
      </c>
      <c r="E232" s="26">
        <v>210000</v>
      </c>
      <c r="F232" s="24">
        <v>21000</v>
      </c>
      <c r="G232" s="26">
        <v>189000</v>
      </c>
      <c r="H232" s="25">
        <v>0</v>
      </c>
      <c r="I232" s="25">
        <v>0</v>
      </c>
      <c r="J232" s="25">
        <v>0</v>
      </c>
      <c r="K232" s="25">
        <v>189000</v>
      </c>
      <c r="L232" s="361"/>
      <c r="M232" s="361"/>
      <c r="N232" s="361"/>
      <c r="O232" s="361"/>
    </row>
    <row r="233" spans="1:15">
      <c r="A233" s="270">
        <v>119</v>
      </c>
      <c r="B233" s="89" t="s">
        <v>193</v>
      </c>
      <c r="C233" s="24">
        <v>210000</v>
      </c>
      <c r="D233" s="25">
        <v>0</v>
      </c>
      <c r="E233" s="26">
        <v>210000</v>
      </c>
      <c r="F233" s="24">
        <v>21000</v>
      </c>
      <c r="G233" s="26">
        <v>189000</v>
      </c>
      <c r="H233" s="25">
        <v>0</v>
      </c>
      <c r="I233" s="25">
        <v>0</v>
      </c>
      <c r="J233" s="25">
        <v>0</v>
      </c>
      <c r="K233" s="25">
        <v>189000</v>
      </c>
      <c r="L233" s="361"/>
      <c r="M233" s="361"/>
      <c r="N233" s="361"/>
      <c r="O233" s="361"/>
    </row>
    <row r="234" spans="1:15">
      <c r="A234" s="270">
        <v>120</v>
      </c>
      <c r="B234" s="89" t="s">
        <v>194</v>
      </c>
      <c r="C234" s="24">
        <v>40000</v>
      </c>
      <c r="D234" s="24">
        <v>0</v>
      </c>
      <c r="E234" s="26">
        <v>40000</v>
      </c>
      <c r="F234" s="24">
        <v>4000</v>
      </c>
      <c r="G234" s="26">
        <v>36000</v>
      </c>
      <c r="H234" s="25">
        <v>0</v>
      </c>
      <c r="I234" s="25">
        <v>0</v>
      </c>
      <c r="J234" s="25">
        <v>0</v>
      </c>
      <c r="K234" s="25">
        <v>36000</v>
      </c>
      <c r="L234" s="369" t="s">
        <v>400</v>
      </c>
      <c r="M234" s="369"/>
      <c r="N234" s="369"/>
      <c r="O234" s="369"/>
    </row>
    <row r="235" spans="1:15">
      <c r="A235" s="270">
        <v>121</v>
      </c>
      <c r="B235" s="89" t="s">
        <v>196</v>
      </c>
      <c r="C235" s="24">
        <v>210000</v>
      </c>
      <c r="D235" s="25">
        <v>0</v>
      </c>
      <c r="E235" s="26">
        <v>210000</v>
      </c>
      <c r="F235" s="24">
        <v>21000</v>
      </c>
      <c r="G235" s="26">
        <v>189000</v>
      </c>
      <c r="H235" s="25">
        <v>0</v>
      </c>
      <c r="I235" s="25">
        <v>0</v>
      </c>
      <c r="J235" s="25">
        <v>0</v>
      </c>
      <c r="K235" s="25">
        <v>189000</v>
      </c>
      <c r="L235" s="361"/>
      <c r="M235" s="361"/>
      <c r="N235" s="361"/>
      <c r="O235" s="361"/>
    </row>
    <row r="236" spans="1:15" ht="15.75" thickBot="1">
      <c r="A236" s="92"/>
      <c r="B236" s="106"/>
      <c r="C236" s="107"/>
      <c r="D236" s="108"/>
      <c r="E236" s="109"/>
      <c r="F236" s="109"/>
      <c r="G236" s="108"/>
      <c r="H236" s="108"/>
      <c r="I236" s="108"/>
      <c r="J236" s="108"/>
      <c r="K236" s="108"/>
      <c r="L236" s="109"/>
      <c r="M236" s="109"/>
      <c r="N236" s="176"/>
      <c r="O236" s="176"/>
    </row>
    <row r="237" spans="1:15" ht="15.75" thickBot="1">
      <c r="A237" s="176"/>
      <c r="B237" s="19" t="s">
        <v>197</v>
      </c>
      <c r="C237" s="82"/>
      <c r="D237" s="41"/>
      <c r="E237" s="40"/>
      <c r="F237" s="40"/>
      <c r="G237" s="41"/>
      <c r="H237" s="41"/>
      <c r="I237" s="41"/>
      <c r="J237" s="41"/>
      <c r="K237" s="41"/>
      <c r="L237" s="40"/>
      <c r="M237" s="40"/>
      <c r="N237" s="176"/>
      <c r="O237" s="176"/>
    </row>
    <row r="238" spans="1:15">
      <c r="A238" s="50">
        <v>122</v>
      </c>
      <c r="B238" s="91" t="s">
        <v>198</v>
      </c>
      <c r="C238" s="24">
        <v>230000</v>
      </c>
      <c r="D238" s="25">
        <v>0</v>
      </c>
      <c r="E238" s="26">
        <v>230000</v>
      </c>
      <c r="F238" s="24">
        <v>23000</v>
      </c>
      <c r="G238" s="26">
        <v>207000</v>
      </c>
      <c r="H238" s="25">
        <v>0</v>
      </c>
      <c r="I238" s="25">
        <v>0</v>
      </c>
      <c r="J238" s="25">
        <v>0</v>
      </c>
      <c r="K238" s="25">
        <v>207000</v>
      </c>
      <c r="L238" s="361"/>
      <c r="M238" s="361"/>
      <c r="N238" s="361"/>
      <c r="O238" s="361"/>
    </row>
    <row r="239" spans="1:15">
      <c r="A239" s="50">
        <v>123</v>
      </c>
      <c r="B239" s="89" t="s">
        <v>199</v>
      </c>
      <c r="C239" s="24">
        <v>245000</v>
      </c>
      <c r="D239" s="25">
        <v>0</v>
      </c>
      <c r="E239" s="26">
        <v>230000</v>
      </c>
      <c r="F239" s="24">
        <v>23000</v>
      </c>
      <c r="G239" s="26">
        <v>207000</v>
      </c>
      <c r="H239" s="25">
        <v>0</v>
      </c>
      <c r="I239" s="25">
        <v>0</v>
      </c>
      <c r="J239" s="25">
        <v>0</v>
      </c>
      <c r="K239" s="25">
        <v>207000</v>
      </c>
      <c r="L239" s="361"/>
      <c r="M239" s="361"/>
      <c r="N239" s="361"/>
      <c r="O239" s="361"/>
    </row>
    <row r="240" spans="1:15">
      <c r="A240" s="271">
        <v>124</v>
      </c>
      <c r="B240" s="121" t="s">
        <v>200</v>
      </c>
      <c r="C240" s="122">
        <v>245000</v>
      </c>
      <c r="D240" s="25">
        <v>0</v>
      </c>
      <c r="E240" s="26">
        <v>230000</v>
      </c>
      <c r="F240" s="24">
        <v>23000</v>
      </c>
      <c r="G240" s="26">
        <v>207000</v>
      </c>
      <c r="H240" s="25">
        <v>0</v>
      </c>
      <c r="I240" s="25">
        <v>0</v>
      </c>
      <c r="J240" s="25">
        <v>0</v>
      </c>
      <c r="K240" s="25">
        <v>207000</v>
      </c>
      <c r="L240" s="361"/>
      <c r="M240" s="361"/>
      <c r="N240" s="361"/>
      <c r="O240" s="361"/>
    </row>
    <row r="241" spans="1:15">
      <c r="A241" s="50">
        <v>125</v>
      </c>
      <c r="B241" s="89" t="s">
        <v>201</v>
      </c>
      <c r="C241" s="24">
        <v>230000</v>
      </c>
      <c r="D241" s="25">
        <v>0</v>
      </c>
      <c r="E241" s="26">
        <v>230000</v>
      </c>
      <c r="F241" s="24">
        <v>23000</v>
      </c>
      <c r="G241" s="26">
        <v>207000</v>
      </c>
      <c r="H241" s="25">
        <v>0</v>
      </c>
      <c r="I241" s="25">
        <v>0</v>
      </c>
      <c r="J241" s="25">
        <v>0</v>
      </c>
      <c r="K241" s="25">
        <v>207000</v>
      </c>
      <c r="L241" s="361"/>
      <c r="M241" s="361"/>
      <c r="N241" s="361"/>
      <c r="O241" s="361"/>
    </row>
    <row r="242" spans="1:15" ht="15.75" thickBot="1">
      <c r="A242" s="92"/>
      <c r="B242" s="83"/>
      <c r="C242" s="59"/>
      <c r="D242" s="41"/>
      <c r="E242" s="40"/>
      <c r="F242" s="40"/>
      <c r="G242" s="41"/>
      <c r="H242" s="41"/>
      <c r="I242" s="41"/>
      <c r="J242" s="41"/>
      <c r="K242" s="41"/>
      <c r="L242" s="40"/>
      <c r="M242" s="40"/>
      <c r="N242" s="176"/>
      <c r="O242" s="176"/>
    </row>
    <row r="243" spans="1:15" ht="15.75" thickBot="1">
      <c r="A243" s="92"/>
      <c r="B243" s="19" t="s">
        <v>202</v>
      </c>
      <c r="C243" s="82"/>
      <c r="D243" s="32"/>
      <c r="E243" s="34"/>
      <c r="F243" s="34"/>
      <c r="G243" s="32"/>
      <c r="H243" s="32"/>
      <c r="I243" s="32"/>
      <c r="J243" s="32"/>
      <c r="K243" s="32"/>
      <c r="L243" s="34"/>
      <c r="M243" s="34"/>
      <c r="N243" s="176"/>
      <c r="O243" s="176"/>
    </row>
    <row r="244" spans="1:15">
      <c r="A244" s="50">
        <v>126</v>
      </c>
      <c r="B244" s="91" t="s">
        <v>203</v>
      </c>
      <c r="C244" s="24">
        <v>278000</v>
      </c>
      <c r="D244" s="25">
        <v>0</v>
      </c>
      <c r="E244" s="26">
        <v>278000</v>
      </c>
      <c r="F244" s="24">
        <v>27800</v>
      </c>
      <c r="G244" s="26">
        <v>250200</v>
      </c>
      <c r="H244" s="25">
        <v>0</v>
      </c>
      <c r="I244" s="25">
        <v>0</v>
      </c>
      <c r="J244" s="25">
        <v>0</v>
      </c>
      <c r="K244" s="25">
        <v>250200</v>
      </c>
      <c r="L244" s="361" t="s">
        <v>401</v>
      </c>
      <c r="M244" s="361"/>
      <c r="N244" s="361"/>
      <c r="O244" s="361"/>
    </row>
    <row r="245" spans="1:15">
      <c r="A245" s="50">
        <v>127</v>
      </c>
      <c r="B245" s="89" t="s">
        <v>204</v>
      </c>
      <c r="C245" s="63">
        <v>278000</v>
      </c>
      <c r="D245" s="25">
        <v>0</v>
      </c>
      <c r="E245" s="26">
        <v>278000</v>
      </c>
      <c r="F245" s="24">
        <v>27800</v>
      </c>
      <c r="G245" s="26">
        <v>250200</v>
      </c>
      <c r="H245" s="25">
        <v>0</v>
      </c>
      <c r="I245" s="25">
        <v>0</v>
      </c>
      <c r="J245" s="25">
        <v>0</v>
      </c>
      <c r="K245" s="25">
        <v>250200</v>
      </c>
      <c r="L245" s="361" t="s">
        <v>401</v>
      </c>
      <c r="M245" s="361"/>
      <c r="N245" s="361"/>
      <c r="O245" s="361"/>
    </row>
    <row r="246" spans="1:15">
      <c r="A246" s="50">
        <v>128</v>
      </c>
      <c r="B246" s="89" t="s">
        <v>205</v>
      </c>
      <c r="C246" s="24">
        <v>230000</v>
      </c>
      <c r="D246" s="25">
        <v>0</v>
      </c>
      <c r="E246" s="26">
        <v>230000</v>
      </c>
      <c r="F246" s="24">
        <v>23000</v>
      </c>
      <c r="G246" s="26">
        <v>207000</v>
      </c>
      <c r="H246" s="25">
        <v>0</v>
      </c>
      <c r="I246" s="25">
        <v>0</v>
      </c>
      <c r="J246" s="25">
        <v>0</v>
      </c>
      <c r="K246" s="25">
        <v>207000</v>
      </c>
      <c r="L246" s="361"/>
      <c r="M246" s="361"/>
      <c r="N246" s="361"/>
      <c r="O246" s="361"/>
    </row>
    <row r="247" spans="1:15">
      <c r="A247" s="50">
        <v>129</v>
      </c>
      <c r="B247" s="89" t="s">
        <v>206</v>
      </c>
      <c r="C247" s="24">
        <v>230000</v>
      </c>
      <c r="D247" s="25">
        <v>0</v>
      </c>
      <c r="E247" s="26">
        <v>230000</v>
      </c>
      <c r="F247" s="24">
        <v>23000</v>
      </c>
      <c r="G247" s="26">
        <v>207000</v>
      </c>
      <c r="H247" s="25">
        <v>0</v>
      </c>
      <c r="I247" s="25">
        <v>0</v>
      </c>
      <c r="J247" s="25">
        <v>0</v>
      </c>
      <c r="K247" s="25">
        <v>207000</v>
      </c>
      <c r="L247" s="361" t="s">
        <v>21</v>
      </c>
      <c r="M247" s="361"/>
      <c r="N247" s="361"/>
      <c r="O247" s="361"/>
    </row>
    <row r="248" spans="1:15" ht="15.75" thickBot="1">
      <c r="A248" s="92"/>
      <c r="B248" s="106"/>
      <c r="C248" s="107"/>
      <c r="D248" s="108"/>
      <c r="E248" s="109"/>
      <c r="F248" s="109"/>
      <c r="G248" s="108"/>
      <c r="H248" s="108"/>
      <c r="I248" s="108"/>
      <c r="J248" s="108"/>
      <c r="K248" s="108"/>
      <c r="L248" s="109"/>
      <c r="M248" s="109"/>
      <c r="N248" s="176"/>
      <c r="O248" s="176"/>
    </row>
    <row r="249" spans="1:15" ht="15.75" thickBot="1">
      <c r="A249" s="176"/>
      <c r="B249" s="19" t="s">
        <v>207</v>
      </c>
      <c r="C249" s="82"/>
      <c r="D249" s="32"/>
      <c r="E249" s="34"/>
      <c r="F249" s="34"/>
      <c r="G249" s="32"/>
      <c r="H249" s="32"/>
      <c r="I249" s="32"/>
      <c r="J249" s="32"/>
      <c r="K249" s="32"/>
      <c r="L249" s="34"/>
      <c r="M249" s="34"/>
      <c r="N249" s="176"/>
      <c r="O249" s="176"/>
    </row>
    <row r="250" spans="1:15">
      <c r="A250" s="50">
        <v>130</v>
      </c>
      <c r="B250" s="91" t="s">
        <v>208</v>
      </c>
      <c r="C250" s="24">
        <v>220000</v>
      </c>
      <c r="D250" s="25">
        <v>0</v>
      </c>
      <c r="E250" s="26">
        <v>220000</v>
      </c>
      <c r="F250" s="24">
        <v>22000</v>
      </c>
      <c r="G250" s="26">
        <v>198000</v>
      </c>
      <c r="H250" s="25">
        <v>0</v>
      </c>
      <c r="I250" s="25">
        <v>0</v>
      </c>
      <c r="J250" s="25">
        <v>0</v>
      </c>
      <c r="K250" s="25">
        <v>198000</v>
      </c>
      <c r="L250" s="361"/>
      <c r="M250" s="361"/>
      <c r="N250" s="361"/>
      <c r="O250" s="361"/>
    </row>
    <row r="251" spans="1:15">
      <c r="A251" s="50">
        <v>131</v>
      </c>
      <c r="B251" s="89" t="s">
        <v>209</v>
      </c>
      <c r="C251" s="24">
        <v>220000</v>
      </c>
      <c r="D251" s="25">
        <v>0</v>
      </c>
      <c r="E251" s="26">
        <v>220000</v>
      </c>
      <c r="F251" s="24">
        <v>22000</v>
      </c>
      <c r="G251" s="26">
        <v>198000</v>
      </c>
      <c r="H251" s="25">
        <v>0</v>
      </c>
      <c r="I251" s="25">
        <v>0</v>
      </c>
      <c r="J251" s="25">
        <v>0</v>
      </c>
      <c r="K251" s="25">
        <v>198000</v>
      </c>
      <c r="L251" s="361"/>
      <c r="M251" s="361"/>
      <c r="N251" s="361"/>
      <c r="O251" s="361"/>
    </row>
    <row r="252" spans="1:15">
      <c r="A252" s="50">
        <v>132</v>
      </c>
      <c r="B252" s="89" t="s">
        <v>210</v>
      </c>
      <c r="C252" s="24">
        <v>220000</v>
      </c>
      <c r="D252" s="25">
        <v>0</v>
      </c>
      <c r="E252" s="26">
        <v>220000</v>
      </c>
      <c r="F252" s="24">
        <v>22000</v>
      </c>
      <c r="G252" s="26">
        <v>198000</v>
      </c>
      <c r="H252" s="25">
        <v>0</v>
      </c>
      <c r="I252" s="25">
        <v>0</v>
      </c>
      <c r="J252" s="25">
        <v>0</v>
      </c>
      <c r="K252" s="25">
        <v>198000</v>
      </c>
      <c r="L252" s="361"/>
      <c r="M252" s="361"/>
      <c r="N252" s="361"/>
      <c r="O252" s="361"/>
    </row>
    <row r="253" spans="1:15">
      <c r="A253" s="50">
        <v>133</v>
      </c>
      <c r="B253" s="89" t="s">
        <v>211</v>
      </c>
      <c r="C253" s="24">
        <v>220000</v>
      </c>
      <c r="D253" s="25">
        <v>0</v>
      </c>
      <c r="E253" s="26">
        <v>220000</v>
      </c>
      <c r="F253" s="24">
        <v>22000</v>
      </c>
      <c r="G253" s="26">
        <v>198000</v>
      </c>
      <c r="H253" s="25">
        <v>0</v>
      </c>
      <c r="I253" s="25">
        <v>0</v>
      </c>
      <c r="J253" s="25">
        <v>0</v>
      </c>
      <c r="K253" s="25">
        <v>198000</v>
      </c>
      <c r="L253" s="361"/>
      <c r="M253" s="361"/>
      <c r="N253" s="361"/>
      <c r="O253" s="361"/>
    </row>
    <row r="254" spans="1:15" ht="15.75" thickBot="1">
      <c r="A254" s="92"/>
      <c r="B254" s="83"/>
      <c r="C254" s="59"/>
      <c r="D254" s="70"/>
      <c r="E254" s="69"/>
      <c r="F254" s="69"/>
      <c r="G254" s="70"/>
      <c r="H254" s="70"/>
      <c r="I254" s="70"/>
      <c r="J254" s="70"/>
      <c r="K254" s="70"/>
      <c r="L254" s="40"/>
      <c r="M254" s="40"/>
      <c r="N254" s="40"/>
      <c r="O254" s="40"/>
    </row>
    <row r="255" spans="1:15" ht="15.75" thickBot="1">
      <c r="A255" s="92"/>
      <c r="B255" s="208" t="s">
        <v>34</v>
      </c>
      <c r="C255" s="58">
        <v>3516000</v>
      </c>
      <c r="D255" s="58">
        <v>0</v>
      </c>
      <c r="E255" s="58">
        <v>3486000</v>
      </c>
      <c r="F255" s="58">
        <v>348600</v>
      </c>
      <c r="G255" s="58">
        <v>3137400</v>
      </c>
      <c r="H255" s="58">
        <v>0</v>
      </c>
      <c r="I255" s="58">
        <v>0</v>
      </c>
      <c r="J255" s="58">
        <v>0</v>
      </c>
      <c r="K255" s="58">
        <v>3137400</v>
      </c>
      <c r="L255" s="40"/>
      <c r="M255" s="40"/>
      <c r="N255" s="40"/>
      <c r="O255" s="40"/>
    </row>
    <row r="256" spans="1:15" ht="15.75" thickBot="1">
      <c r="A256" s="92"/>
      <c r="B256" s="83"/>
      <c r="C256" s="59"/>
      <c r="D256" s="41"/>
      <c r="E256" s="40"/>
      <c r="F256" s="40"/>
      <c r="G256" s="41"/>
      <c r="H256" s="41"/>
      <c r="I256" s="41"/>
      <c r="J256" s="41"/>
      <c r="K256" s="41"/>
      <c r="L256" s="40"/>
      <c r="M256" s="40"/>
      <c r="N256" s="51"/>
      <c r="O256" s="51"/>
    </row>
    <row r="257" spans="1:15" ht="15.75" thickBot="1">
      <c r="A257" s="92"/>
      <c r="B257" s="19" t="s">
        <v>212</v>
      </c>
      <c r="C257" s="59"/>
      <c r="D257" s="41"/>
      <c r="E257" s="40"/>
      <c r="F257" s="40"/>
      <c r="G257" s="41"/>
      <c r="H257" s="41"/>
      <c r="I257" s="41"/>
      <c r="J257" s="41"/>
      <c r="K257" s="41"/>
      <c r="L257" s="40"/>
      <c r="M257" s="40"/>
      <c r="N257" s="176"/>
      <c r="O257" s="176"/>
    </row>
    <row r="258" spans="1:15">
      <c r="A258" s="50">
        <v>134</v>
      </c>
      <c r="B258" s="91" t="s">
        <v>215</v>
      </c>
      <c r="C258" s="24">
        <v>220000</v>
      </c>
      <c r="D258" s="25">
        <v>7333.333333333333</v>
      </c>
      <c r="E258" s="26">
        <v>212666.66666666666</v>
      </c>
      <c r="F258" s="24">
        <v>21266.666666666668</v>
      </c>
      <c r="G258" s="26">
        <v>191400</v>
      </c>
      <c r="H258" s="25">
        <v>0</v>
      </c>
      <c r="I258" s="25">
        <v>0</v>
      </c>
      <c r="J258" s="25">
        <v>0</v>
      </c>
      <c r="K258" s="25">
        <v>191400</v>
      </c>
      <c r="L258" s="361" t="s">
        <v>402</v>
      </c>
      <c r="M258" s="361"/>
      <c r="N258" s="361"/>
      <c r="O258" s="361"/>
    </row>
    <row r="259" spans="1:15" ht="15.75" thickBot="1">
      <c r="A259" s="92"/>
      <c r="B259" s="83"/>
      <c r="C259" s="40"/>
      <c r="D259" s="41"/>
      <c r="E259" s="40"/>
      <c r="F259" s="40"/>
      <c r="G259" s="41"/>
      <c r="H259" s="41"/>
      <c r="I259" s="41"/>
      <c r="J259" s="41"/>
      <c r="K259" s="41"/>
      <c r="L259" s="40"/>
      <c r="M259" s="40"/>
      <c r="N259" s="51"/>
      <c r="O259" s="51"/>
    </row>
    <row r="260" spans="1:15" ht="15.75" thickBot="1">
      <c r="A260" s="92"/>
      <c r="B260" s="19" t="s">
        <v>217</v>
      </c>
      <c r="C260" s="40"/>
      <c r="D260" s="41"/>
      <c r="E260" s="40"/>
      <c r="F260" s="40"/>
      <c r="G260" s="41"/>
      <c r="H260" s="41"/>
      <c r="I260" s="41"/>
      <c r="J260" s="41"/>
      <c r="K260" s="41"/>
      <c r="L260" s="40"/>
      <c r="M260" s="40"/>
      <c r="N260" s="176"/>
      <c r="O260" s="176"/>
    </row>
    <row r="261" spans="1:15">
      <c r="A261" s="50">
        <v>135</v>
      </c>
      <c r="B261" s="91" t="s">
        <v>218</v>
      </c>
      <c r="C261" s="24">
        <v>80667</v>
      </c>
      <c r="D261" s="25">
        <v>0</v>
      </c>
      <c r="E261" s="26">
        <v>80667</v>
      </c>
      <c r="F261" s="24">
        <v>8066.7000000000007</v>
      </c>
      <c r="G261" s="26">
        <v>72600.3</v>
      </c>
      <c r="H261" s="25">
        <v>0</v>
      </c>
      <c r="I261" s="25">
        <v>0</v>
      </c>
      <c r="J261" s="25">
        <v>0</v>
      </c>
      <c r="K261" s="25">
        <v>72600.3</v>
      </c>
      <c r="L261" s="361" t="s">
        <v>403</v>
      </c>
      <c r="M261" s="361"/>
      <c r="N261" s="361"/>
      <c r="O261" s="361"/>
    </row>
    <row r="262" spans="1:15" ht="15.75" thickBot="1">
      <c r="A262" s="92"/>
      <c r="B262" s="123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176"/>
      <c r="O262" s="176"/>
    </row>
    <row r="263" spans="1:15" ht="15.75" thickBot="1">
      <c r="A263" s="92"/>
      <c r="B263" s="19" t="s">
        <v>219</v>
      </c>
      <c r="C263" s="40"/>
      <c r="D263" s="41"/>
      <c r="E263" s="40"/>
      <c r="F263" s="40"/>
      <c r="G263" s="41"/>
      <c r="H263" s="41"/>
      <c r="I263" s="41"/>
      <c r="J263" s="41"/>
      <c r="K263" s="41"/>
      <c r="L263" s="40"/>
      <c r="M263" s="40"/>
      <c r="N263" s="176"/>
      <c r="O263" s="176"/>
    </row>
    <row r="264" spans="1:15">
      <c r="A264" s="50">
        <v>136</v>
      </c>
      <c r="B264" s="91" t="s">
        <v>220</v>
      </c>
      <c r="C264" s="24">
        <v>220000</v>
      </c>
      <c r="D264" s="25">
        <v>0</v>
      </c>
      <c r="E264" s="26">
        <v>220000</v>
      </c>
      <c r="F264" s="24">
        <v>22000</v>
      </c>
      <c r="G264" s="26">
        <v>198000</v>
      </c>
      <c r="H264" s="25">
        <v>0</v>
      </c>
      <c r="I264" s="25">
        <v>0</v>
      </c>
      <c r="J264" s="25">
        <v>0</v>
      </c>
      <c r="K264" s="25">
        <v>198000</v>
      </c>
      <c r="L264" s="361"/>
      <c r="M264" s="361"/>
      <c r="N264" s="361"/>
      <c r="O264" s="361"/>
    </row>
    <row r="265" spans="1:15">
      <c r="A265" s="50">
        <v>137</v>
      </c>
      <c r="B265" s="91" t="s">
        <v>221</v>
      </c>
      <c r="C265" s="24">
        <v>220000</v>
      </c>
      <c r="D265" s="25">
        <v>0</v>
      </c>
      <c r="E265" s="26">
        <v>220000</v>
      </c>
      <c r="F265" s="24">
        <v>22000</v>
      </c>
      <c r="G265" s="26">
        <v>198000</v>
      </c>
      <c r="H265" s="25">
        <v>0</v>
      </c>
      <c r="I265" s="25">
        <v>0</v>
      </c>
      <c r="J265" s="25">
        <v>0</v>
      </c>
      <c r="K265" s="25">
        <v>198000</v>
      </c>
      <c r="L265" s="361" t="s">
        <v>21</v>
      </c>
      <c r="M265" s="361"/>
      <c r="N265" s="361"/>
      <c r="O265" s="361"/>
    </row>
    <row r="266" spans="1:15" ht="15.75" thickBot="1">
      <c r="A266" s="92"/>
      <c r="B266" s="83"/>
      <c r="C266" s="40"/>
      <c r="D266" s="41"/>
      <c r="E266" s="40"/>
      <c r="F266" s="40"/>
      <c r="G266" s="41"/>
      <c r="H266" s="41"/>
      <c r="I266" s="41"/>
      <c r="J266" s="41"/>
      <c r="K266" s="41"/>
      <c r="L266" s="40"/>
      <c r="M266" s="40"/>
      <c r="N266" s="176"/>
      <c r="O266" s="176"/>
    </row>
    <row r="267" spans="1:15" ht="15.75" thickBot="1">
      <c r="A267" s="175"/>
      <c r="B267" s="19" t="s">
        <v>222</v>
      </c>
      <c r="C267" s="40"/>
      <c r="D267" s="41"/>
      <c r="E267" s="40"/>
      <c r="F267" s="40"/>
      <c r="G267" s="41"/>
      <c r="H267" s="41"/>
      <c r="I267" s="41"/>
      <c r="J267" s="41"/>
      <c r="K267" s="41"/>
      <c r="L267" s="40"/>
      <c r="M267" s="40"/>
      <c r="N267" s="176"/>
      <c r="O267" s="176"/>
    </row>
    <row r="268" spans="1:15">
      <c r="A268" s="50">
        <v>138</v>
      </c>
      <c r="B268" s="91" t="s">
        <v>223</v>
      </c>
      <c r="C268" s="124">
        <v>220000</v>
      </c>
      <c r="D268" s="25">
        <v>0</v>
      </c>
      <c r="E268" s="26">
        <v>220000</v>
      </c>
      <c r="F268" s="24">
        <v>22000</v>
      </c>
      <c r="G268" s="26">
        <v>198000</v>
      </c>
      <c r="H268" s="25">
        <v>0</v>
      </c>
      <c r="I268" s="25">
        <v>0</v>
      </c>
      <c r="J268" s="25">
        <v>0</v>
      </c>
      <c r="K268" s="25">
        <v>198000</v>
      </c>
      <c r="L268" s="361"/>
      <c r="M268" s="361"/>
      <c r="N268" s="361"/>
      <c r="O268" s="361"/>
    </row>
    <row r="269" spans="1:15">
      <c r="A269" s="50">
        <v>139</v>
      </c>
      <c r="B269" s="89" t="s">
        <v>224</v>
      </c>
      <c r="C269" s="24">
        <v>220000</v>
      </c>
      <c r="D269" s="25">
        <v>0</v>
      </c>
      <c r="E269" s="26">
        <v>220000</v>
      </c>
      <c r="F269" s="24">
        <v>22000</v>
      </c>
      <c r="G269" s="26">
        <v>198000</v>
      </c>
      <c r="H269" s="25">
        <v>0</v>
      </c>
      <c r="I269" s="25">
        <v>0</v>
      </c>
      <c r="J269" s="25">
        <v>0</v>
      </c>
      <c r="K269" s="25">
        <v>198000</v>
      </c>
      <c r="L269" s="361"/>
      <c r="M269" s="361"/>
      <c r="N269" s="361"/>
      <c r="O269" s="361"/>
    </row>
    <row r="270" spans="1:15">
      <c r="A270" s="50">
        <v>140</v>
      </c>
      <c r="B270" s="89" t="s">
        <v>225</v>
      </c>
      <c r="C270" s="24">
        <v>220000</v>
      </c>
      <c r="D270" s="25">
        <v>0</v>
      </c>
      <c r="E270" s="26">
        <v>220000</v>
      </c>
      <c r="F270" s="24">
        <v>22000</v>
      </c>
      <c r="G270" s="26">
        <v>198000</v>
      </c>
      <c r="H270" s="25">
        <v>0</v>
      </c>
      <c r="I270" s="25">
        <v>0</v>
      </c>
      <c r="J270" s="25">
        <v>0</v>
      </c>
      <c r="K270" s="25">
        <v>198000</v>
      </c>
      <c r="L270" s="361"/>
      <c r="M270" s="361"/>
      <c r="N270" s="361"/>
      <c r="O270" s="361"/>
    </row>
    <row r="271" spans="1:15" ht="15.75" thickBot="1">
      <c r="A271" s="92"/>
      <c r="B271" s="83"/>
      <c r="C271" s="40"/>
      <c r="D271" s="41"/>
      <c r="E271" s="40"/>
      <c r="F271" s="40"/>
      <c r="G271" s="41"/>
      <c r="H271" s="41"/>
      <c r="I271" s="41"/>
      <c r="J271" s="41"/>
      <c r="K271" s="41"/>
      <c r="L271" s="40"/>
      <c r="M271" s="40"/>
      <c r="N271" s="176"/>
      <c r="O271" s="176"/>
    </row>
    <row r="272" spans="1:15" ht="15.75" thickBot="1">
      <c r="A272" s="176"/>
      <c r="B272" s="19" t="s">
        <v>226</v>
      </c>
      <c r="C272" s="40"/>
      <c r="D272" s="41"/>
      <c r="E272" s="40"/>
      <c r="F272" s="40"/>
      <c r="G272" s="41"/>
      <c r="H272" s="41"/>
      <c r="I272" s="41"/>
      <c r="J272" s="41"/>
      <c r="K272" s="41"/>
      <c r="L272" s="40"/>
      <c r="M272" s="40"/>
      <c r="N272" s="176"/>
      <c r="O272" s="176"/>
    </row>
    <row r="273" spans="1:15">
      <c r="A273" s="50">
        <v>141</v>
      </c>
      <c r="B273" s="91" t="s">
        <v>227</v>
      </c>
      <c r="C273" s="24">
        <v>220000</v>
      </c>
      <c r="D273" s="25">
        <v>0</v>
      </c>
      <c r="E273" s="26">
        <v>220000</v>
      </c>
      <c r="F273" s="24">
        <v>22000</v>
      </c>
      <c r="G273" s="26">
        <v>198000</v>
      </c>
      <c r="H273" s="25">
        <v>0</v>
      </c>
      <c r="I273" s="25">
        <v>0</v>
      </c>
      <c r="J273" s="25">
        <v>0</v>
      </c>
      <c r="K273" s="25">
        <v>198000</v>
      </c>
      <c r="L273" s="361"/>
      <c r="M273" s="361"/>
      <c r="N273" s="361"/>
      <c r="O273" s="361"/>
    </row>
    <row r="274" spans="1:15" ht="15.75" thickBot="1">
      <c r="A274" s="92"/>
      <c r="B274" s="83"/>
      <c r="C274" s="40"/>
      <c r="D274" s="41"/>
      <c r="E274" s="40"/>
      <c r="F274" s="40"/>
      <c r="G274" s="41"/>
      <c r="H274" s="41"/>
      <c r="I274" s="41"/>
      <c r="J274" s="41"/>
      <c r="K274" s="41"/>
      <c r="L274" s="40"/>
      <c r="M274" s="40"/>
      <c r="N274" s="176"/>
      <c r="O274" s="176"/>
    </row>
    <row r="275" spans="1:15" ht="15.75" thickBot="1">
      <c r="A275" s="92"/>
      <c r="B275" s="19" t="s">
        <v>228</v>
      </c>
      <c r="C275" s="40"/>
      <c r="D275" s="41"/>
      <c r="E275" s="40"/>
      <c r="F275" s="40"/>
      <c r="G275" s="41"/>
      <c r="H275" s="41"/>
      <c r="I275" s="41"/>
      <c r="J275" s="41"/>
      <c r="K275" s="41"/>
      <c r="L275" s="40"/>
      <c r="M275" s="40"/>
      <c r="N275" s="176"/>
      <c r="O275" s="176"/>
    </row>
    <row r="276" spans="1:15">
      <c r="A276" s="50">
        <v>142</v>
      </c>
      <c r="B276" s="89" t="s">
        <v>230</v>
      </c>
      <c r="C276" s="124">
        <v>220000</v>
      </c>
      <c r="D276" s="25">
        <v>0</v>
      </c>
      <c r="E276" s="26">
        <v>220000</v>
      </c>
      <c r="F276" s="24">
        <v>22000</v>
      </c>
      <c r="G276" s="26">
        <v>198000</v>
      </c>
      <c r="H276" s="25">
        <v>0</v>
      </c>
      <c r="I276" s="25">
        <v>0</v>
      </c>
      <c r="J276" s="25">
        <v>0</v>
      </c>
      <c r="K276" s="25">
        <v>198000</v>
      </c>
      <c r="L276" s="361" t="s">
        <v>404</v>
      </c>
      <c r="M276" s="361"/>
      <c r="N276" s="361"/>
      <c r="O276" s="361"/>
    </row>
    <row r="277" spans="1:15" ht="15.75" thickBot="1">
      <c r="A277" s="92"/>
      <c r="B277" s="83"/>
      <c r="C277" s="59"/>
      <c r="D277" s="41"/>
      <c r="E277" s="40"/>
      <c r="F277" s="40"/>
      <c r="G277" s="41"/>
      <c r="H277" s="41"/>
      <c r="I277" s="41"/>
      <c r="J277" s="41"/>
      <c r="K277" s="41"/>
      <c r="L277" s="40"/>
      <c r="M277" s="40"/>
      <c r="N277" s="176"/>
      <c r="O277" s="176"/>
    </row>
    <row r="278" spans="1:15" ht="15.75" thickBot="1">
      <c r="A278" s="92"/>
      <c r="B278" s="94" t="s">
        <v>231</v>
      </c>
      <c r="C278" s="59"/>
      <c r="D278" s="41"/>
      <c r="E278" s="40"/>
      <c r="F278" s="40"/>
      <c r="G278" s="41"/>
      <c r="H278" s="41"/>
      <c r="I278" s="41"/>
      <c r="J278" s="41"/>
      <c r="K278" s="41"/>
      <c r="L278" s="40"/>
      <c r="M278" s="40"/>
      <c r="N278" s="176"/>
      <c r="O278" s="176"/>
    </row>
    <row r="279" spans="1:15">
      <c r="A279" s="239">
        <v>143</v>
      </c>
      <c r="B279" s="125" t="s">
        <v>232</v>
      </c>
      <c r="C279" s="24">
        <v>230000</v>
      </c>
      <c r="D279" s="25">
        <v>0</v>
      </c>
      <c r="E279" s="26">
        <v>230000</v>
      </c>
      <c r="F279" s="24">
        <v>23000</v>
      </c>
      <c r="G279" s="26">
        <v>207000</v>
      </c>
      <c r="H279" s="25">
        <v>0</v>
      </c>
      <c r="I279" s="25">
        <v>0</v>
      </c>
      <c r="J279" s="25">
        <v>0</v>
      </c>
      <c r="K279" s="25">
        <v>207000</v>
      </c>
      <c r="L279" s="361" t="s">
        <v>21</v>
      </c>
      <c r="M279" s="361"/>
      <c r="N279" s="361"/>
      <c r="O279" s="361"/>
    </row>
    <row r="280" spans="1:15">
      <c r="A280" s="50">
        <v>144</v>
      </c>
      <c r="B280" s="89" t="s">
        <v>233</v>
      </c>
      <c r="C280" s="124">
        <v>230000</v>
      </c>
      <c r="D280" s="25">
        <v>0</v>
      </c>
      <c r="E280" s="26">
        <v>230000</v>
      </c>
      <c r="F280" s="24">
        <v>23000</v>
      </c>
      <c r="G280" s="26">
        <v>207000</v>
      </c>
      <c r="H280" s="25">
        <v>0</v>
      </c>
      <c r="I280" s="25">
        <v>0</v>
      </c>
      <c r="J280" s="25">
        <v>0</v>
      </c>
      <c r="K280" s="25">
        <v>207000</v>
      </c>
      <c r="L280" s="361" t="s">
        <v>21</v>
      </c>
      <c r="M280" s="361"/>
      <c r="N280" s="361"/>
      <c r="O280" s="361"/>
    </row>
    <row r="281" spans="1:15">
      <c r="A281" s="50">
        <v>145</v>
      </c>
      <c r="B281" s="89" t="s">
        <v>234</v>
      </c>
      <c r="C281" s="124">
        <v>230000</v>
      </c>
      <c r="D281" s="25">
        <v>0</v>
      </c>
      <c r="E281" s="26">
        <v>230000</v>
      </c>
      <c r="F281" s="24">
        <v>23000</v>
      </c>
      <c r="G281" s="26">
        <v>207000</v>
      </c>
      <c r="H281" s="25">
        <v>0</v>
      </c>
      <c r="I281" s="25">
        <v>0</v>
      </c>
      <c r="J281" s="25">
        <v>0</v>
      </c>
      <c r="K281" s="25">
        <v>207000</v>
      </c>
      <c r="L281" s="361" t="s">
        <v>21</v>
      </c>
      <c r="M281" s="361"/>
      <c r="N281" s="361"/>
      <c r="O281" s="361"/>
    </row>
    <row r="282" spans="1:15">
      <c r="A282" s="92"/>
      <c r="B282" s="46"/>
      <c r="C282" s="39"/>
      <c r="D282" s="41"/>
      <c r="E282" s="40"/>
      <c r="F282" s="40"/>
      <c r="G282" s="41"/>
      <c r="H282" s="41"/>
      <c r="I282" s="41"/>
      <c r="J282" s="41"/>
      <c r="K282" s="41"/>
      <c r="L282" s="40"/>
      <c r="M282" s="40"/>
      <c r="N282" s="176"/>
      <c r="O282" s="176"/>
    </row>
    <row r="283" spans="1:15">
      <c r="A283" s="92"/>
      <c r="B283" s="267" t="s">
        <v>235</v>
      </c>
      <c r="C283" s="272"/>
      <c r="D283" s="41"/>
      <c r="E283" s="109"/>
      <c r="F283" s="40"/>
      <c r="G283" s="41"/>
      <c r="H283" s="41"/>
      <c r="I283" s="41"/>
      <c r="J283" s="41"/>
      <c r="K283" s="41"/>
      <c r="L283" s="40"/>
      <c r="M283" s="40"/>
      <c r="N283" s="176"/>
      <c r="O283" s="176"/>
    </row>
    <row r="284" spans="1:15" ht="15.75" thickBot="1">
      <c r="A284" s="92"/>
      <c r="B284" s="46"/>
      <c r="C284" s="39"/>
      <c r="D284" s="41"/>
      <c r="E284" s="40"/>
      <c r="F284" s="40"/>
      <c r="G284" s="41"/>
      <c r="H284" s="41"/>
      <c r="I284" s="41"/>
      <c r="J284" s="41"/>
      <c r="K284" s="41"/>
      <c r="L284" s="40"/>
      <c r="M284" s="40"/>
      <c r="N284" s="176"/>
      <c r="O284" s="176"/>
    </row>
    <row r="285" spans="1:15" ht="15.75" thickBot="1">
      <c r="A285" s="92"/>
      <c r="B285" s="19" t="s">
        <v>236</v>
      </c>
      <c r="C285" s="59"/>
      <c r="D285" s="41"/>
      <c r="E285" s="40"/>
      <c r="F285" s="40"/>
      <c r="G285" s="41"/>
      <c r="H285" s="41"/>
      <c r="I285" s="41"/>
      <c r="J285" s="41"/>
      <c r="K285" s="41"/>
      <c r="L285" s="40"/>
      <c r="M285" s="40"/>
      <c r="N285" s="176"/>
      <c r="O285" s="176"/>
    </row>
    <row r="286" spans="1:15">
      <c r="A286" s="50">
        <v>146</v>
      </c>
      <c r="B286" s="91" t="s">
        <v>237</v>
      </c>
      <c r="C286" s="24">
        <v>220000</v>
      </c>
      <c r="D286" s="25">
        <v>7333.333333333333</v>
      </c>
      <c r="E286" s="26">
        <v>212666.66666666666</v>
      </c>
      <c r="F286" s="24">
        <v>21266.666666666668</v>
      </c>
      <c r="G286" s="26">
        <v>191400</v>
      </c>
      <c r="H286" s="25">
        <v>0</v>
      </c>
      <c r="I286" s="25">
        <v>0</v>
      </c>
      <c r="J286" s="25">
        <v>0</v>
      </c>
      <c r="K286" s="25">
        <v>191400</v>
      </c>
      <c r="L286" s="361" t="s">
        <v>392</v>
      </c>
      <c r="M286" s="361"/>
      <c r="N286" s="361"/>
      <c r="O286" s="361"/>
    </row>
    <row r="287" spans="1:15" ht="15.75" thickBot="1">
      <c r="A287" s="92"/>
      <c r="B287" s="46"/>
      <c r="C287" s="39"/>
      <c r="D287" s="41"/>
      <c r="E287" s="40"/>
      <c r="F287" s="40"/>
      <c r="G287" s="41"/>
      <c r="H287" s="41"/>
      <c r="I287" s="41"/>
      <c r="J287" s="41"/>
      <c r="K287" s="41"/>
      <c r="L287" s="40"/>
      <c r="M287" s="40"/>
      <c r="N287" s="176"/>
      <c r="O287" s="176"/>
    </row>
    <row r="288" spans="1:15" ht="15.75" thickBot="1">
      <c r="A288" s="92"/>
      <c r="B288" s="208" t="s">
        <v>34</v>
      </c>
      <c r="C288" s="58">
        <v>2750667</v>
      </c>
      <c r="D288" s="58">
        <v>14666.666666666666</v>
      </c>
      <c r="E288" s="58">
        <v>2736000.333333333</v>
      </c>
      <c r="F288" s="58">
        <v>273600.03333333333</v>
      </c>
      <c r="G288" s="58">
        <v>2462400.2999999998</v>
      </c>
      <c r="H288" s="58">
        <v>0</v>
      </c>
      <c r="I288" s="58">
        <v>0</v>
      </c>
      <c r="J288" s="58">
        <v>0</v>
      </c>
      <c r="K288" s="58">
        <v>2462400.2999999998</v>
      </c>
      <c r="L288" s="40"/>
      <c r="M288" s="40"/>
      <c r="N288" s="176"/>
      <c r="O288" s="176"/>
    </row>
    <row r="289" spans="1:15" ht="15.75" thickBot="1">
      <c r="A289" s="92"/>
      <c r="B289" s="46"/>
      <c r="C289" s="40"/>
      <c r="D289" s="41"/>
      <c r="E289" s="40"/>
      <c r="F289" s="40"/>
      <c r="G289" s="41"/>
      <c r="H289" s="41"/>
      <c r="I289" s="41"/>
      <c r="J289" s="41"/>
      <c r="K289" s="41"/>
      <c r="L289" s="40"/>
      <c r="M289" s="40"/>
      <c r="N289" s="176"/>
      <c r="O289" s="176"/>
    </row>
    <row r="290" spans="1:15" ht="15.75" thickBot="1">
      <c r="A290" s="92"/>
      <c r="B290" s="208" t="s">
        <v>8</v>
      </c>
      <c r="C290" s="58">
        <v>37011126</v>
      </c>
      <c r="D290" s="58">
        <v>1040350.3333333333</v>
      </c>
      <c r="E290" s="58">
        <v>36160775.666666664</v>
      </c>
      <c r="F290" s="58">
        <v>3616077.5666666664</v>
      </c>
      <c r="G290" s="58">
        <v>32544697.599999998</v>
      </c>
      <c r="H290" s="58">
        <v>67193.066666666666</v>
      </c>
      <c r="I290" s="58">
        <v>17000</v>
      </c>
      <c r="J290" s="58">
        <v>24740</v>
      </c>
      <c r="K290" s="58">
        <v>32618762.5</v>
      </c>
      <c r="L290" s="40"/>
      <c r="M290" s="40"/>
      <c r="N290" s="176"/>
      <c r="O290" s="176"/>
    </row>
    <row r="291" spans="1:15">
      <c r="A291" s="92"/>
      <c r="B291" s="46"/>
      <c r="C291" s="39"/>
      <c r="D291" s="39"/>
      <c r="E291" s="40"/>
      <c r="F291" s="40"/>
      <c r="G291" s="41"/>
      <c r="H291" s="41"/>
      <c r="I291" s="41"/>
      <c r="J291" s="41"/>
      <c r="K291" s="41"/>
      <c r="L291" s="40"/>
      <c r="M291" s="40"/>
      <c r="N291" s="176"/>
      <c r="O291" s="176"/>
    </row>
    <row r="292" spans="1:15">
      <c r="A292" s="92"/>
      <c r="B292" s="46" t="s">
        <v>238</v>
      </c>
      <c r="C292" s="39"/>
      <c r="D292" s="39"/>
      <c r="E292" s="40"/>
      <c r="F292" s="40"/>
      <c r="G292" s="41"/>
      <c r="H292" s="41"/>
      <c r="I292" s="41"/>
      <c r="J292" s="41"/>
      <c r="K292" s="41"/>
      <c r="L292" s="40"/>
      <c r="M292" s="40"/>
      <c r="N292" s="176"/>
      <c r="O292" s="176"/>
    </row>
    <row r="293" spans="1:15">
      <c r="A293" s="92"/>
      <c r="B293" s="46"/>
      <c r="C293" s="39"/>
      <c r="D293" s="39"/>
      <c r="E293" s="40"/>
      <c r="F293" s="40"/>
      <c r="G293" s="41"/>
      <c r="H293" s="41"/>
      <c r="I293" s="41"/>
      <c r="J293" s="41"/>
      <c r="K293" s="41"/>
      <c r="L293" s="40"/>
      <c r="M293" s="40"/>
      <c r="N293" s="176"/>
      <c r="O293" s="176"/>
    </row>
    <row r="294" spans="1:15">
      <c r="A294" s="92"/>
      <c r="B294" s="46" t="s">
        <v>239</v>
      </c>
      <c r="C294" s="40"/>
      <c r="D294" s="40"/>
      <c r="E294" s="40"/>
      <c r="F294" s="40"/>
      <c r="G294" s="130"/>
      <c r="H294" s="130"/>
      <c r="I294" s="130"/>
      <c r="J294" s="130"/>
      <c r="K294" s="130"/>
      <c r="L294" s="133"/>
      <c r="M294" s="133"/>
      <c r="N294" s="51"/>
      <c r="O294" s="51"/>
    </row>
    <row r="295" spans="1:15">
      <c r="A295" s="92"/>
      <c r="B295" s="46" t="s">
        <v>240</v>
      </c>
      <c r="C295" s="40"/>
      <c r="D295" s="40"/>
      <c r="E295" s="40"/>
      <c r="F295" s="40"/>
      <c r="G295" s="130"/>
      <c r="H295" s="130"/>
      <c r="I295" s="130"/>
      <c r="J295" s="130"/>
      <c r="K295" s="130"/>
      <c r="L295" s="133"/>
      <c r="M295" s="133"/>
      <c r="N295" s="176"/>
      <c r="O295" s="176"/>
    </row>
    <row r="296" spans="1:15">
      <c r="A296" s="92"/>
      <c r="B296" s="83" t="s">
        <v>241</v>
      </c>
      <c r="C296" s="98"/>
      <c r="D296" s="98"/>
      <c r="E296" s="98"/>
      <c r="F296" s="98"/>
      <c r="G296" s="130"/>
      <c r="H296" s="130"/>
      <c r="I296" s="130"/>
      <c r="J296" s="130"/>
      <c r="K296" s="130"/>
      <c r="L296" s="133"/>
      <c r="M296" s="133"/>
      <c r="N296" s="176"/>
      <c r="O296" s="176"/>
    </row>
    <row r="297" spans="1:15">
      <c r="A297" s="92"/>
      <c r="B297" s="83" t="s">
        <v>242</v>
      </c>
      <c r="C297" s="98"/>
      <c r="D297" s="98"/>
      <c r="E297" s="98"/>
      <c r="F297" s="98"/>
      <c r="G297" s="130"/>
      <c r="H297" s="130"/>
      <c r="I297" s="130"/>
      <c r="J297" s="130"/>
      <c r="K297" s="130"/>
      <c r="L297" s="133"/>
      <c r="M297" s="133"/>
      <c r="N297" s="176"/>
      <c r="O297" s="176"/>
    </row>
    <row r="298" spans="1:15">
      <c r="A298" s="92"/>
      <c r="B298" s="83" t="s">
        <v>243</v>
      </c>
      <c r="C298" s="98"/>
      <c r="D298" s="98"/>
      <c r="E298" s="98"/>
      <c r="F298" s="98"/>
      <c r="G298" s="130"/>
      <c r="H298" s="130"/>
      <c r="I298" s="130"/>
      <c r="J298" s="130"/>
      <c r="K298" s="130"/>
      <c r="L298" s="133"/>
      <c r="M298" s="133"/>
      <c r="N298" s="51"/>
      <c r="O298" s="51"/>
    </row>
    <row r="299" spans="1:15">
      <c r="A299" s="92"/>
      <c r="B299" s="83" t="s">
        <v>244</v>
      </c>
      <c r="C299" s="98"/>
      <c r="D299" s="98"/>
      <c r="E299" s="98"/>
      <c r="F299" s="98"/>
      <c r="G299" s="130"/>
      <c r="H299" s="130"/>
      <c r="I299" s="130"/>
      <c r="J299" s="130"/>
      <c r="K299" s="130"/>
      <c r="L299" s="133"/>
      <c r="M299" s="133"/>
      <c r="N299" s="176"/>
      <c r="O299" s="176"/>
    </row>
    <row r="300" spans="1:15">
      <c r="A300" s="92"/>
      <c r="B300" s="83" t="s">
        <v>245</v>
      </c>
      <c r="C300" s="98"/>
      <c r="D300" s="98"/>
      <c r="E300" s="98"/>
      <c r="F300" s="98"/>
      <c r="G300" s="130"/>
      <c r="H300" s="130"/>
      <c r="I300" s="130"/>
      <c r="J300" s="130"/>
      <c r="K300" s="130"/>
      <c r="L300" s="133"/>
      <c r="M300" s="133"/>
      <c r="N300" s="176"/>
      <c r="O300" s="176"/>
    </row>
    <row r="301" spans="1:15">
      <c r="A301" s="92"/>
      <c r="B301" s="83" t="s">
        <v>246</v>
      </c>
      <c r="C301" s="98"/>
      <c r="D301" s="98"/>
      <c r="E301" s="98"/>
      <c r="F301" s="98"/>
      <c r="G301" s="130"/>
      <c r="H301" s="130"/>
      <c r="I301" s="130"/>
      <c r="J301" s="130"/>
      <c r="K301" s="130"/>
      <c r="L301" s="133"/>
      <c r="M301" s="133"/>
      <c r="N301" s="176"/>
      <c r="O301" s="176"/>
    </row>
    <row r="302" spans="1:15">
      <c r="A302" s="92"/>
      <c r="B302" s="273" t="s">
        <v>247</v>
      </c>
      <c r="C302" s="274"/>
      <c r="D302" s="274"/>
      <c r="E302" s="40"/>
      <c r="F302" s="40"/>
      <c r="G302" s="41"/>
      <c r="H302" s="41"/>
      <c r="I302" s="41"/>
      <c r="J302" s="41"/>
      <c r="K302" s="41"/>
      <c r="L302" s="40"/>
      <c r="M302" s="40"/>
      <c r="N302" s="176"/>
      <c r="O302" s="176"/>
    </row>
    <row r="303" spans="1:15">
      <c r="A303" s="92"/>
      <c r="B303" s="83"/>
      <c r="C303" s="59"/>
      <c r="D303" s="59"/>
      <c r="E303" s="40"/>
      <c r="F303" s="40"/>
      <c r="G303" s="41"/>
      <c r="H303" s="41"/>
      <c r="I303" s="41"/>
      <c r="J303" s="41"/>
      <c r="K303" s="41"/>
      <c r="L303" s="40"/>
      <c r="M303" s="40"/>
      <c r="N303" s="176"/>
      <c r="O303" s="176"/>
    </row>
    <row r="304" spans="1:15">
      <c r="A304" s="92"/>
      <c r="B304" s="83"/>
      <c r="C304" s="59"/>
      <c r="D304" s="59"/>
      <c r="E304" s="40"/>
      <c r="F304" s="40"/>
      <c r="G304" s="41"/>
      <c r="H304" s="41"/>
      <c r="I304" s="41"/>
      <c r="J304" s="41"/>
      <c r="K304" s="41"/>
      <c r="L304" s="40"/>
      <c r="M304" s="40"/>
      <c r="N304" s="3"/>
      <c r="O304" s="3"/>
    </row>
    <row r="305" spans="1:15">
      <c r="A305" s="92"/>
      <c r="B305" s="83"/>
      <c r="C305" s="59"/>
      <c r="D305" s="59"/>
      <c r="E305" s="40"/>
      <c r="F305" s="40"/>
      <c r="G305" s="41"/>
      <c r="H305" s="41"/>
      <c r="I305" s="41"/>
      <c r="J305" s="41"/>
      <c r="K305" s="41"/>
      <c r="L305" s="40"/>
      <c r="M305" s="40"/>
    </row>
    <row r="306" spans="1:15">
      <c r="A306" s="92"/>
      <c r="B306" s="83"/>
      <c r="C306" s="59"/>
      <c r="D306" s="59"/>
      <c r="E306" s="40"/>
      <c r="F306" s="40"/>
      <c r="G306" s="41"/>
      <c r="H306" s="41"/>
      <c r="I306" s="41"/>
      <c r="J306" s="41"/>
      <c r="K306" s="41"/>
      <c r="L306" s="40"/>
      <c r="M306" s="40"/>
    </row>
    <row r="307" spans="1:15" ht="15.75">
      <c r="B307" s="363" t="s">
        <v>248</v>
      </c>
      <c r="C307" s="366"/>
      <c r="D307" s="366"/>
      <c r="E307" s="366"/>
      <c r="F307" s="366"/>
      <c r="G307" s="366"/>
      <c r="H307" s="238"/>
      <c r="I307" s="238"/>
      <c r="J307" s="238"/>
      <c r="K307" s="137"/>
      <c r="L307" s="138"/>
      <c r="M307" s="138"/>
    </row>
    <row r="308" spans="1:15" ht="18">
      <c r="A308" s="11"/>
      <c r="B308" s="139"/>
      <c r="C308" s="140"/>
      <c r="D308" s="140"/>
      <c r="E308" s="138"/>
      <c r="F308" s="138"/>
      <c r="G308" s="141"/>
      <c r="H308" s="138"/>
      <c r="I308" s="138"/>
      <c r="J308" s="138"/>
      <c r="K308" s="141"/>
      <c r="L308" s="138"/>
      <c r="M308" s="138"/>
    </row>
    <row r="309" spans="1:15" ht="25.5">
      <c r="A309" s="11"/>
      <c r="B309" s="12" t="s">
        <v>3</v>
      </c>
      <c r="C309" s="12" t="s">
        <v>4</v>
      </c>
      <c r="D309" s="13" t="s">
        <v>5</v>
      </c>
      <c r="E309" s="12" t="s">
        <v>6</v>
      </c>
      <c r="F309" s="14" t="s">
        <v>7</v>
      </c>
      <c r="G309" s="12" t="s">
        <v>8</v>
      </c>
      <c r="H309" s="13" t="s">
        <v>9</v>
      </c>
      <c r="I309" s="13" t="s">
        <v>10</v>
      </c>
      <c r="J309" s="13" t="s">
        <v>11</v>
      </c>
      <c r="K309" s="13" t="s">
        <v>12</v>
      </c>
      <c r="L309" s="358" t="s">
        <v>13</v>
      </c>
      <c r="M309" s="359"/>
      <c r="N309" s="359"/>
      <c r="O309" s="360"/>
    </row>
    <row r="310" spans="1:15" ht="15.75">
      <c r="C310" s="142"/>
      <c r="D310" s="143"/>
      <c r="E310" s="143"/>
      <c r="F310" s="143"/>
      <c r="G310" s="119"/>
      <c r="H310" s="143"/>
      <c r="I310" s="143"/>
      <c r="J310" s="143"/>
      <c r="K310" s="119"/>
      <c r="L310" s="143"/>
      <c r="M310" s="143"/>
    </row>
    <row r="311" spans="1:15">
      <c r="A311" s="144"/>
      <c r="B311" s="145" t="s">
        <v>249</v>
      </c>
      <c r="C311" s="146"/>
      <c r="D311" s="236"/>
      <c r="E311" s="148"/>
      <c r="F311" s="148"/>
      <c r="G311" s="32"/>
      <c r="H311" s="236"/>
      <c r="I311" s="236"/>
      <c r="J311" s="236"/>
      <c r="K311" s="32"/>
      <c r="L311" s="148"/>
      <c r="M311" s="148"/>
    </row>
    <row r="312" spans="1:15">
      <c r="A312" s="35">
        <v>147</v>
      </c>
      <c r="B312" s="149" t="s">
        <v>250</v>
      </c>
      <c r="C312" s="150">
        <v>0</v>
      </c>
      <c r="D312" s="25">
        <v>0</v>
      </c>
      <c r="E312" s="24">
        <v>0</v>
      </c>
      <c r="F312" s="24">
        <v>0</v>
      </c>
      <c r="G312" s="25">
        <v>0</v>
      </c>
      <c r="H312" s="25">
        <v>0</v>
      </c>
      <c r="I312" s="25">
        <v>0</v>
      </c>
      <c r="J312" s="25">
        <v>0</v>
      </c>
      <c r="K312" s="25">
        <v>0</v>
      </c>
      <c r="L312" s="361"/>
      <c r="M312" s="361"/>
      <c r="N312" s="361"/>
      <c r="O312" s="361"/>
    </row>
    <row r="313" spans="1:15" ht="15.75" thickBot="1">
      <c r="A313" s="11"/>
      <c r="B313" s="151"/>
      <c r="C313" s="127"/>
      <c r="D313" s="127"/>
      <c r="E313" s="152"/>
      <c r="F313" s="152"/>
      <c r="G313" s="41"/>
      <c r="H313" s="152"/>
      <c r="I313" s="152"/>
      <c r="J313" s="152"/>
      <c r="K313" s="41"/>
      <c r="L313" s="152"/>
      <c r="M313" s="152"/>
    </row>
    <row r="314" spans="1:15" ht="15.75" thickBot="1">
      <c r="A314" s="11"/>
      <c r="B314" s="56" t="s">
        <v>34</v>
      </c>
      <c r="C314" s="57">
        <v>0</v>
      </c>
      <c r="D314" s="57">
        <v>0</v>
      </c>
      <c r="E314" s="57">
        <v>0</v>
      </c>
      <c r="F314" s="57">
        <v>0</v>
      </c>
      <c r="G314" s="57">
        <v>0</v>
      </c>
      <c r="H314" s="57">
        <v>0</v>
      </c>
      <c r="I314" s="57">
        <v>0</v>
      </c>
      <c r="J314" s="57">
        <v>0</v>
      </c>
      <c r="K314" s="57">
        <v>0</v>
      </c>
      <c r="L314" s="152"/>
      <c r="M314" s="152"/>
    </row>
    <row r="315" spans="1:15">
      <c r="A315" s="11"/>
      <c r="B315" s="151"/>
      <c r="C315" s="127"/>
      <c r="D315" s="127"/>
      <c r="E315" s="152"/>
      <c r="F315" s="152"/>
      <c r="G315" s="41"/>
      <c r="H315" s="152"/>
      <c r="I315" s="152"/>
      <c r="J315" s="152"/>
      <c r="K315" s="41"/>
      <c r="L315" s="152"/>
      <c r="M315" s="152"/>
    </row>
    <row r="316" spans="1:15" ht="15.75">
      <c r="B316" s="363" t="s">
        <v>251</v>
      </c>
      <c r="C316" s="363"/>
      <c r="D316" s="363"/>
      <c r="E316" s="363"/>
      <c r="F316" s="363"/>
      <c r="G316" s="363"/>
      <c r="H316" s="235"/>
      <c r="I316" s="235"/>
      <c r="J316" s="235"/>
      <c r="K316" s="154"/>
      <c r="L316" s="138"/>
      <c r="M316" s="138"/>
    </row>
    <row r="317" spans="1:15" ht="18">
      <c r="A317" s="11"/>
      <c r="B317" s="139"/>
      <c r="C317" s="140"/>
      <c r="D317" s="140"/>
      <c r="E317" s="138"/>
      <c r="F317" s="138"/>
      <c r="G317" s="141"/>
      <c r="H317" s="138"/>
      <c r="I317" s="138"/>
      <c r="J317" s="138"/>
      <c r="K317" s="141"/>
      <c r="L317" s="138"/>
      <c r="M317" s="138"/>
    </row>
    <row r="318" spans="1:15" ht="25.5">
      <c r="A318" s="11"/>
      <c r="B318" s="12" t="s">
        <v>3</v>
      </c>
      <c r="C318" s="12" t="s">
        <v>4</v>
      </c>
      <c r="D318" s="13" t="s">
        <v>5</v>
      </c>
      <c r="E318" s="12" t="s">
        <v>6</v>
      </c>
      <c r="F318" s="14" t="s">
        <v>7</v>
      </c>
      <c r="G318" s="12" t="s">
        <v>8</v>
      </c>
      <c r="H318" s="13" t="s">
        <v>9</v>
      </c>
      <c r="I318" s="13" t="s">
        <v>10</v>
      </c>
      <c r="J318" s="13" t="s">
        <v>11</v>
      </c>
      <c r="K318" s="13" t="s">
        <v>12</v>
      </c>
      <c r="L318" s="358" t="s">
        <v>13</v>
      </c>
      <c r="M318" s="359"/>
      <c r="N318" s="359"/>
      <c r="O318" s="360"/>
    </row>
    <row r="319" spans="1:15" ht="18">
      <c r="A319" s="11"/>
      <c r="B319" s="155" t="s">
        <v>252</v>
      </c>
      <c r="C319" s="138"/>
      <c r="D319" s="140"/>
      <c r="E319" s="140"/>
      <c r="F319" s="140"/>
      <c r="G319" s="156"/>
      <c r="H319" s="140"/>
      <c r="I319" s="140"/>
      <c r="J319" s="140"/>
      <c r="K319" s="156"/>
      <c r="L319" s="140"/>
      <c r="M319" s="140"/>
    </row>
    <row r="320" spans="1:15">
      <c r="A320" s="144"/>
      <c r="B320" s="157" t="s">
        <v>253</v>
      </c>
      <c r="C320" s="16"/>
      <c r="D320" s="158"/>
      <c r="E320" s="275"/>
      <c r="F320" s="275"/>
      <c r="G320" s="159"/>
      <c r="H320" s="158"/>
      <c r="I320" s="158"/>
      <c r="J320" s="158"/>
      <c r="K320" s="159"/>
      <c r="L320" s="3"/>
      <c r="M320" s="3"/>
    </row>
    <row r="321" spans="1:15">
      <c r="A321" s="35">
        <v>148</v>
      </c>
      <c r="B321" s="47" t="s">
        <v>254</v>
      </c>
      <c r="C321" s="160">
        <v>346770</v>
      </c>
      <c r="D321" s="25">
        <v>0</v>
      </c>
      <c r="E321" s="88">
        <v>346770</v>
      </c>
      <c r="F321" s="24">
        <v>34677</v>
      </c>
      <c r="G321" s="26">
        <v>312093</v>
      </c>
      <c r="H321" s="25">
        <v>0</v>
      </c>
      <c r="I321" s="25">
        <v>0</v>
      </c>
      <c r="J321" s="25">
        <v>0</v>
      </c>
      <c r="K321" s="25">
        <v>312093</v>
      </c>
      <c r="L321" s="361"/>
      <c r="M321" s="361"/>
      <c r="N321" s="361"/>
      <c r="O321" s="361"/>
    </row>
    <row r="322" spans="1:15">
      <c r="A322" s="161">
        <v>149</v>
      </c>
      <c r="B322" s="54" t="s">
        <v>255</v>
      </c>
      <c r="C322" s="72">
        <v>554393</v>
      </c>
      <c r="D322" s="25">
        <v>0</v>
      </c>
      <c r="E322" s="88">
        <v>554393</v>
      </c>
      <c r="F322" s="24">
        <v>55439.3</v>
      </c>
      <c r="G322" s="26">
        <v>498953.7</v>
      </c>
      <c r="H322" s="25">
        <v>2078.9737500000001</v>
      </c>
      <c r="I322" s="25">
        <v>0</v>
      </c>
      <c r="J322" s="25">
        <v>0</v>
      </c>
      <c r="K322" s="25">
        <v>496874.72625000001</v>
      </c>
      <c r="L322" s="361"/>
      <c r="M322" s="361"/>
      <c r="N322" s="361"/>
      <c r="O322" s="361"/>
    </row>
    <row r="323" spans="1:15" ht="15.75" thickBot="1">
      <c r="A323" s="161"/>
      <c r="B323" s="241"/>
      <c r="C323" s="242"/>
      <c r="D323" s="70"/>
      <c r="E323" s="69"/>
      <c r="F323" s="69"/>
      <c r="G323" s="70"/>
      <c r="H323" s="70"/>
      <c r="I323" s="70"/>
      <c r="J323" s="70"/>
      <c r="K323" s="70"/>
      <c r="L323" s="40"/>
      <c r="M323" s="40"/>
      <c r="N323" s="40"/>
      <c r="O323" s="40"/>
    </row>
    <row r="324" spans="1:15" ht="15.75" thickBot="1">
      <c r="A324" s="161"/>
      <c r="B324" s="56" t="s">
        <v>34</v>
      </c>
      <c r="C324" s="57">
        <v>901163</v>
      </c>
      <c r="D324" s="57">
        <v>0</v>
      </c>
      <c r="E324" s="57">
        <v>901163</v>
      </c>
      <c r="F324" s="57">
        <v>90116.3</v>
      </c>
      <c r="G324" s="57">
        <v>811046.7</v>
      </c>
      <c r="H324" s="57">
        <v>2078.9737500000001</v>
      </c>
      <c r="I324" s="57">
        <v>0</v>
      </c>
      <c r="J324" s="57">
        <v>0</v>
      </c>
      <c r="K324" s="57">
        <v>808967.72624999995</v>
      </c>
      <c r="L324" s="40"/>
      <c r="M324" s="40"/>
      <c r="N324" s="40"/>
      <c r="O324" s="40"/>
    </row>
    <row r="325" spans="1:15">
      <c r="A325" s="161"/>
      <c r="B325" s="126"/>
      <c r="C325" s="127"/>
      <c r="D325" s="127"/>
      <c r="E325" s="128"/>
      <c r="F325" s="128"/>
      <c r="G325" s="41"/>
      <c r="H325" s="152"/>
      <c r="I325" s="152"/>
      <c r="J325" s="152"/>
      <c r="K325" s="41"/>
      <c r="L325" s="128"/>
      <c r="M325" s="128"/>
    </row>
    <row r="326" spans="1:15" ht="15.75">
      <c r="B326" s="363" t="s">
        <v>251</v>
      </c>
      <c r="C326" s="363"/>
      <c r="D326" s="363"/>
      <c r="E326" s="363"/>
      <c r="F326" s="363"/>
      <c r="G326" s="363"/>
      <c r="H326" s="235"/>
      <c r="I326" s="235"/>
      <c r="J326" s="235"/>
      <c r="K326" s="154"/>
      <c r="L326" s="138"/>
      <c r="M326" s="138"/>
    </row>
    <row r="327" spans="1:15" ht="18">
      <c r="A327" s="11"/>
      <c r="B327" s="139"/>
      <c r="C327" s="140"/>
      <c r="D327" s="140"/>
      <c r="E327" s="138"/>
      <c r="F327" s="138"/>
      <c r="G327" s="141"/>
      <c r="H327" s="138"/>
      <c r="I327" s="138"/>
      <c r="J327" s="138"/>
      <c r="K327" s="141"/>
      <c r="L327" s="138"/>
      <c r="M327" s="138"/>
    </row>
    <row r="328" spans="1:15" ht="25.5">
      <c r="A328" s="11"/>
      <c r="B328" s="12" t="s">
        <v>3</v>
      </c>
      <c r="C328" s="12" t="s">
        <v>4</v>
      </c>
      <c r="D328" s="13" t="s">
        <v>5</v>
      </c>
      <c r="E328" s="12" t="s">
        <v>6</v>
      </c>
      <c r="F328" s="14" t="s">
        <v>7</v>
      </c>
      <c r="G328" s="12" t="s">
        <v>8</v>
      </c>
      <c r="H328" s="13" t="s">
        <v>9</v>
      </c>
      <c r="I328" s="13" t="s">
        <v>10</v>
      </c>
      <c r="J328" s="13" t="s">
        <v>11</v>
      </c>
      <c r="K328" s="13" t="s">
        <v>12</v>
      </c>
      <c r="L328" s="358" t="s">
        <v>13</v>
      </c>
      <c r="M328" s="359"/>
      <c r="N328" s="359"/>
      <c r="O328" s="360"/>
    </row>
    <row r="329" spans="1:15">
      <c r="A329" s="11"/>
      <c r="B329" s="16"/>
      <c r="C329" s="16"/>
      <c r="D329" s="16"/>
      <c r="E329" s="16"/>
      <c r="F329" s="48"/>
      <c r="G329" s="16"/>
      <c r="H329" s="16"/>
      <c r="I329" s="16"/>
      <c r="J329" s="16"/>
      <c r="K329" s="16"/>
      <c r="L329" s="243"/>
      <c r="M329" s="243"/>
      <c r="N329" s="243"/>
      <c r="O329" s="243"/>
    </row>
    <row r="330" spans="1:15">
      <c r="A330" s="144"/>
      <c r="B330" s="162" t="s">
        <v>257</v>
      </c>
      <c r="C330" s="163"/>
      <c r="D330" s="152"/>
      <c r="E330" s="40"/>
      <c r="F330" s="40"/>
      <c r="G330" s="41"/>
      <c r="H330" s="152"/>
      <c r="I330" s="152"/>
      <c r="J330" s="152"/>
      <c r="K330" s="41"/>
      <c r="L330" s="128"/>
      <c r="M330" s="128"/>
    </row>
    <row r="331" spans="1:15">
      <c r="A331" s="35">
        <v>150</v>
      </c>
      <c r="B331" s="164" t="s">
        <v>258</v>
      </c>
      <c r="C331" s="160">
        <v>410516</v>
      </c>
      <c r="D331" s="25">
        <v>0</v>
      </c>
      <c r="E331" s="24">
        <v>410516</v>
      </c>
      <c r="F331" s="24">
        <v>41051.600000000006</v>
      </c>
      <c r="G331" s="25">
        <v>369464.4</v>
      </c>
      <c r="H331" s="25">
        <v>0</v>
      </c>
      <c r="I331" s="25">
        <v>0</v>
      </c>
      <c r="J331" s="25">
        <v>0</v>
      </c>
      <c r="K331" s="25">
        <v>369464.4</v>
      </c>
      <c r="L331" s="361"/>
      <c r="M331" s="361"/>
      <c r="N331" s="361"/>
      <c r="O331" s="361"/>
    </row>
    <row r="332" spans="1:15">
      <c r="A332" s="35">
        <v>151</v>
      </c>
      <c r="B332" s="164" t="s">
        <v>259</v>
      </c>
      <c r="C332" s="160">
        <v>410516</v>
      </c>
      <c r="D332" s="25">
        <v>0</v>
      </c>
      <c r="E332" s="24">
        <v>410516</v>
      </c>
      <c r="F332" s="24">
        <v>41051.600000000006</v>
      </c>
      <c r="G332" s="25">
        <v>369464.4</v>
      </c>
      <c r="H332" s="25">
        <v>0</v>
      </c>
      <c r="I332" s="25">
        <v>0</v>
      </c>
      <c r="J332" s="25">
        <v>0</v>
      </c>
      <c r="K332" s="25">
        <v>369464.4</v>
      </c>
      <c r="L332" s="361"/>
      <c r="M332" s="361"/>
      <c r="N332" s="361"/>
      <c r="O332" s="361"/>
    </row>
    <row r="333" spans="1:15" ht="15.75" thickBot="1">
      <c r="G333" s="75"/>
      <c r="H333" s="74"/>
      <c r="I333" s="74"/>
      <c r="J333" s="74"/>
      <c r="K333" s="75"/>
    </row>
    <row r="334" spans="1:15" ht="15.75" thickBot="1">
      <c r="B334" s="56" t="s">
        <v>34</v>
      </c>
      <c r="C334" s="57">
        <v>821032</v>
      </c>
      <c r="D334" s="57">
        <v>0</v>
      </c>
      <c r="E334" s="57">
        <v>821032</v>
      </c>
      <c r="F334" s="57">
        <v>82103.200000000012</v>
      </c>
      <c r="G334" s="57">
        <v>738928.8</v>
      </c>
      <c r="H334" s="57">
        <v>0</v>
      </c>
      <c r="I334" s="57">
        <v>0</v>
      </c>
      <c r="J334" s="57">
        <v>0</v>
      </c>
      <c r="K334" s="57">
        <v>738928.8</v>
      </c>
    </row>
    <row r="335" spans="1:15">
      <c r="C335" s="165"/>
      <c r="D335" s="165"/>
      <c r="E335" s="166"/>
      <c r="F335" s="148"/>
      <c r="G335" s="32"/>
      <c r="H335" s="236"/>
      <c r="I335" s="236"/>
      <c r="J335" s="236"/>
      <c r="K335" s="32"/>
      <c r="L335" s="148"/>
      <c r="M335" s="148"/>
      <c r="N335" s="167"/>
      <c r="O335" s="167"/>
    </row>
    <row r="336" spans="1:15" ht="15.75">
      <c r="B336" s="363" t="s">
        <v>251</v>
      </c>
      <c r="C336" s="363"/>
      <c r="D336" s="363"/>
      <c r="E336" s="363"/>
      <c r="F336" s="363"/>
      <c r="G336" s="363"/>
      <c r="H336" s="235"/>
      <c r="I336" s="235"/>
      <c r="J336" s="235"/>
      <c r="K336" s="154"/>
      <c r="L336" s="138"/>
      <c r="M336" s="138"/>
    </row>
    <row r="337" spans="1:15" ht="18">
      <c r="A337" s="11"/>
      <c r="B337" s="139"/>
      <c r="C337" s="140"/>
      <c r="D337" s="140"/>
      <c r="E337" s="138"/>
      <c r="F337" s="138"/>
      <c r="G337" s="141"/>
      <c r="H337" s="138"/>
      <c r="I337" s="138"/>
      <c r="J337" s="138"/>
      <c r="K337" s="141"/>
      <c r="L337" s="138"/>
      <c r="M337" s="138"/>
    </row>
    <row r="338" spans="1:15" ht="25.5">
      <c r="A338" s="11"/>
      <c r="B338" s="12" t="s">
        <v>3</v>
      </c>
      <c r="C338" s="12" t="s">
        <v>4</v>
      </c>
      <c r="D338" s="13" t="s">
        <v>5</v>
      </c>
      <c r="E338" s="12" t="s">
        <v>6</v>
      </c>
      <c r="F338" s="14" t="s">
        <v>7</v>
      </c>
      <c r="G338" s="12" t="s">
        <v>8</v>
      </c>
      <c r="H338" s="13" t="s">
        <v>9</v>
      </c>
      <c r="I338" s="13" t="s">
        <v>10</v>
      </c>
      <c r="J338" s="13" t="s">
        <v>11</v>
      </c>
      <c r="K338" s="13" t="s">
        <v>12</v>
      </c>
      <c r="L338" s="358" t="s">
        <v>13</v>
      </c>
      <c r="M338" s="359"/>
      <c r="N338" s="359"/>
      <c r="O338" s="360"/>
    </row>
    <row r="339" spans="1:15" ht="18">
      <c r="A339" s="11"/>
      <c r="B339" s="155" t="s">
        <v>252</v>
      </c>
      <c r="C339" s="138"/>
      <c r="D339" s="140"/>
      <c r="E339" s="140"/>
      <c r="F339" s="140"/>
      <c r="G339" s="156"/>
      <c r="H339" s="140"/>
      <c r="I339" s="140"/>
      <c r="J339" s="140"/>
      <c r="K339" s="156"/>
      <c r="L339" s="140"/>
      <c r="M339" s="140"/>
    </row>
    <row r="340" spans="1:15">
      <c r="A340" s="11"/>
      <c r="B340" s="168" t="s">
        <v>261</v>
      </c>
      <c r="C340" s="169"/>
      <c r="D340" s="152"/>
      <c r="E340" s="169"/>
      <c r="F340" s="128"/>
      <c r="G340" s="41"/>
      <c r="H340" s="152"/>
      <c r="I340" s="152"/>
      <c r="J340" s="152"/>
      <c r="K340" s="41"/>
      <c r="L340" s="128"/>
      <c r="M340" s="128"/>
    </row>
    <row r="341" spans="1:15">
      <c r="A341" s="35">
        <v>152</v>
      </c>
      <c r="B341" s="149" t="s">
        <v>262</v>
      </c>
      <c r="C341" s="160">
        <v>410516</v>
      </c>
      <c r="D341" s="25">
        <v>147785.76</v>
      </c>
      <c r="E341" s="24">
        <v>262730.23999999999</v>
      </c>
      <c r="F341" s="24">
        <v>26273.024000000001</v>
      </c>
      <c r="G341" s="25">
        <v>236457.21599999999</v>
      </c>
      <c r="H341" s="25">
        <v>0</v>
      </c>
      <c r="I341" s="25">
        <v>0</v>
      </c>
      <c r="J341" s="25">
        <v>0</v>
      </c>
      <c r="K341" s="25">
        <v>236457.21599999999</v>
      </c>
      <c r="L341" s="361"/>
      <c r="M341" s="361"/>
      <c r="N341" s="361"/>
      <c r="O341" s="361"/>
    </row>
    <row r="342" spans="1:15">
      <c r="A342" s="35">
        <v>153</v>
      </c>
      <c r="B342" s="149" t="s">
        <v>260</v>
      </c>
      <c r="C342" s="160">
        <v>410516</v>
      </c>
      <c r="D342" s="25">
        <v>0</v>
      </c>
      <c r="E342" s="24">
        <v>410516</v>
      </c>
      <c r="F342" s="24">
        <v>41051.600000000006</v>
      </c>
      <c r="G342" s="25">
        <v>369464.4</v>
      </c>
      <c r="H342" s="25">
        <v>0</v>
      </c>
      <c r="I342" s="25">
        <v>0</v>
      </c>
      <c r="J342" s="25">
        <v>0</v>
      </c>
      <c r="K342" s="25">
        <v>369464.4</v>
      </c>
      <c r="L342" s="361"/>
      <c r="M342" s="361"/>
      <c r="N342" s="361"/>
      <c r="O342" s="361"/>
    </row>
    <row r="343" spans="1:15" ht="15.75" thickBot="1">
      <c r="C343" s="165"/>
      <c r="D343" s="165"/>
      <c r="E343" s="166"/>
      <c r="F343" s="148"/>
      <c r="G343" s="170"/>
      <c r="H343" s="171"/>
      <c r="I343" s="171"/>
      <c r="J343" s="171"/>
      <c r="K343" s="170"/>
      <c r="L343" s="172"/>
      <c r="M343" s="172"/>
      <c r="N343" s="167"/>
      <c r="O343" s="167"/>
    </row>
    <row r="344" spans="1:15" ht="15.75" thickBot="1">
      <c r="B344" s="56" t="s">
        <v>34</v>
      </c>
      <c r="C344" s="57">
        <v>821032</v>
      </c>
      <c r="D344" s="57">
        <v>147785.76</v>
      </c>
      <c r="E344" s="57">
        <v>673246.24</v>
      </c>
      <c r="F344" s="57">
        <v>67324.624000000011</v>
      </c>
      <c r="G344" s="57">
        <v>605921.61600000004</v>
      </c>
      <c r="H344" s="57">
        <v>0</v>
      </c>
      <c r="I344" s="57">
        <v>0</v>
      </c>
      <c r="J344" s="57">
        <v>0</v>
      </c>
      <c r="K344" s="57">
        <v>605921.61600000004</v>
      </c>
      <c r="L344" s="172"/>
      <c r="M344" s="172"/>
      <c r="N344" s="167"/>
      <c r="O344" s="167"/>
    </row>
    <row r="345" spans="1:15">
      <c r="C345" s="165"/>
      <c r="D345" s="165"/>
      <c r="E345" s="166"/>
      <c r="F345" s="148"/>
      <c r="G345" s="170"/>
      <c r="H345" s="171"/>
      <c r="I345" s="171"/>
      <c r="J345" s="171"/>
      <c r="K345" s="170"/>
      <c r="L345" s="172"/>
      <c r="M345" s="172"/>
      <c r="N345" s="167"/>
      <c r="O345" s="167"/>
    </row>
    <row r="346" spans="1:15" ht="15.75">
      <c r="B346" s="363" t="s">
        <v>251</v>
      </c>
      <c r="C346" s="363"/>
      <c r="D346" s="363"/>
      <c r="E346" s="363"/>
      <c r="F346" s="363"/>
      <c r="G346" s="363"/>
      <c r="H346" s="235"/>
      <c r="I346" s="235"/>
      <c r="J346" s="235"/>
      <c r="K346" s="154"/>
      <c r="L346" s="138"/>
      <c r="M346" s="138"/>
    </row>
    <row r="347" spans="1:15" ht="18">
      <c r="A347" s="11"/>
      <c r="B347" s="139"/>
      <c r="C347" s="140"/>
      <c r="D347" s="140"/>
      <c r="E347" s="138"/>
      <c r="F347" s="138"/>
      <c r="G347" s="141"/>
      <c r="H347" s="138"/>
      <c r="I347" s="138"/>
      <c r="J347" s="138"/>
      <c r="K347" s="141"/>
      <c r="L347" s="138"/>
      <c r="M347" s="138"/>
    </row>
    <row r="348" spans="1:15" ht="25.5">
      <c r="A348" s="11"/>
      <c r="B348" s="12" t="s">
        <v>3</v>
      </c>
      <c r="C348" s="12" t="s">
        <v>4</v>
      </c>
      <c r="D348" s="13" t="s">
        <v>5</v>
      </c>
      <c r="E348" s="12" t="s">
        <v>6</v>
      </c>
      <c r="F348" s="14" t="s">
        <v>7</v>
      </c>
      <c r="G348" s="12" t="s">
        <v>8</v>
      </c>
      <c r="H348" s="13" t="s">
        <v>9</v>
      </c>
      <c r="I348" s="13" t="s">
        <v>10</v>
      </c>
      <c r="J348" s="13" t="s">
        <v>11</v>
      </c>
      <c r="K348" s="13" t="s">
        <v>12</v>
      </c>
      <c r="L348" s="358" t="s">
        <v>13</v>
      </c>
      <c r="M348" s="359"/>
      <c r="N348" s="359"/>
      <c r="O348" s="360"/>
    </row>
    <row r="349" spans="1:15" ht="18">
      <c r="A349" s="11"/>
      <c r="B349" s="155" t="s">
        <v>252</v>
      </c>
      <c r="C349" s="138"/>
      <c r="D349" s="140"/>
      <c r="E349" s="140"/>
      <c r="F349" s="140"/>
      <c r="G349" s="156"/>
      <c r="H349" s="140"/>
      <c r="I349" s="140"/>
      <c r="J349" s="140"/>
      <c r="K349" s="156"/>
      <c r="L349" s="140"/>
      <c r="M349" s="140"/>
    </row>
    <row r="350" spans="1:15">
      <c r="A350" s="173"/>
      <c r="B350" s="162" t="s">
        <v>263</v>
      </c>
      <c r="C350" s="174"/>
      <c r="D350" s="11"/>
      <c r="E350" s="21"/>
      <c r="F350" s="21"/>
      <c r="G350" s="92"/>
      <c r="H350" s="11"/>
      <c r="I350" s="11"/>
      <c r="J350" s="11"/>
      <c r="K350" s="92"/>
      <c r="L350" s="175"/>
      <c r="M350" s="175"/>
      <c r="N350" s="176"/>
      <c r="O350" s="176"/>
    </row>
    <row r="351" spans="1:15">
      <c r="A351" s="35">
        <v>154</v>
      </c>
      <c r="B351" s="54" t="s">
        <v>264</v>
      </c>
      <c r="C351" s="72">
        <v>835000</v>
      </c>
      <c r="D351" s="25">
        <v>0</v>
      </c>
      <c r="E351" s="88">
        <v>835000</v>
      </c>
      <c r="F351" s="24">
        <v>83500</v>
      </c>
      <c r="G351" s="26">
        <v>751500</v>
      </c>
      <c r="H351" s="25">
        <v>0</v>
      </c>
      <c r="I351" s="25">
        <v>0</v>
      </c>
      <c r="J351" s="25">
        <v>0</v>
      </c>
      <c r="K351" s="25">
        <v>751500</v>
      </c>
      <c r="L351" s="361"/>
      <c r="M351" s="361"/>
      <c r="N351" s="361"/>
      <c r="O351" s="361"/>
    </row>
    <row r="352" spans="1:15">
      <c r="A352" s="35">
        <v>155</v>
      </c>
      <c r="B352" s="54" t="s">
        <v>343</v>
      </c>
      <c r="C352" s="72">
        <v>331500</v>
      </c>
      <c r="D352" s="25">
        <v>0</v>
      </c>
      <c r="E352" s="88">
        <v>331500</v>
      </c>
      <c r="F352" s="24">
        <v>33150</v>
      </c>
      <c r="G352" s="26">
        <v>298350</v>
      </c>
      <c r="H352" s="25">
        <v>0</v>
      </c>
      <c r="I352" s="25">
        <v>0</v>
      </c>
      <c r="J352" s="25">
        <v>0</v>
      </c>
      <c r="K352" s="25">
        <v>298350</v>
      </c>
      <c r="L352" s="361"/>
      <c r="M352" s="361"/>
      <c r="N352" s="361"/>
      <c r="O352" s="361"/>
    </row>
    <row r="353" spans="1:15" ht="15.75" thickBot="1">
      <c r="C353" s="165"/>
      <c r="D353" s="165"/>
      <c r="E353" s="166"/>
      <c r="F353" s="148"/>
      <c r="G353" s="32"/>
      <c r="H353" s="236"/>
      <c r="I353" s="236"/>
      <c r="J353" s="236"/>
      <c r="K353" s="32"/>
      <c r="L353" s="34"/>
      <c r="M353" s="34"/>
      <c r="N353" s="177"/>
      <c r="O353" s="177"/>
    </row>
    <row r="354" spans="1:15" ht="15.75" thickBot="1">
      <c r="B354" s="56" t="s">
        <v>34</v>
      </c>
      <c r="C354" s="57">
        <v>1166500</v>
      </c>
      <c r="D354" s="57">
        <v>0</v>
      </c>
      <c r="E354" s="57">
        <v>1166500</v>
      </c>
      <c r="F354" s="57">
        <v>116650</v>
      </c>
      <c r="G354" s="57">
        <v>1049850</v>
      </c>
      <c r="H354" s="57">
        <v>0</v>
      </c>
      <c r="I354" s="57">
        <v>0</v>
      </c>
      <c r="J354" s="57">
        <v>0</v>
      </c>
      <c r="K354" s="57">
        <v>1049850</v>
      </c>
      <c r="L354" s="34"/>
      <c r="M354" s="34"/>
      <c r="N354" s="177"/>
      <c r="O354" s="177"/>
    </row>
    <row r="355" spans="1:15">
      <c r="C355" s="165"/>
      <c r="D355" s="165"/>
      <c r="E355" s="166"/>
      <c r="F355" s="148"/>
      <c r="G355" s="32"/>
      <c r="H355" s="236"/>
      <c r="I355" s="236"/>
      <c r="J355" s="236"/>
      <c r="K355" s="32"/>
      <c r="L355" s="34"/>
      <c r="M355" s="34"/>
      <c r="N355" s="177"/>
      <c r="O355" s="177"/>
    </row>
    <row r="356" spans="1:15" ht="15.75">
      <c r="B356" s="363" t="s">
        <v>251</v>
      </c>
      <c r="C356" s="363"/>
      <c r="D356" s="363"/>
      <c r="E356" s="363"/>
      <c r="F356" s="363"/>
      <c r="G356" s="363"/>
      <c r="H356" s="235"/>
      <c r="I356" s="235"/>
      <c r="J356" s="235"/>
      <c r="K356" s="154"/>
      <c r="L356" s="141"/>
      <c r="M356" s="141"/>
      <c r="N356" s="176"/>
      <c r="O356" s="176"/>
    </row>
    <row r="357" spans="1:15" ht="18">
      <c r="A357" s="11"/>
      <c r="B357" s="139"/>
      <c r="C357" s="140"/>
      <c r="D357" s="140"/>
      <c r="E357" s="138"/>
      <c r="F357" s="138"/>
      <c r="G357" s="141"/>
      <c r="H357" s="138"/>
      <c r="I357" s="138"/>
      <c r="J357" s="138"/>
      <c r="K357" s="141"/>
      <c r="L357" s="141"/>
      <c r="M357" s="141"/>
      <c r="N357" s="176"/>
      <c r="O357" s="176"/>
    </row>
    <row r="358" spans="1:15" ht="25.5">
      <c r="A358" s="11"/>
      <c r="B358" s="12" t="s">
        <v>3</v>
      </c>
      <c r="C358" s="12" t="s">
        <v>4</v>
      </c>
      <c r="D358" s="13" t="s">
        <v>5</v>
      </c>
      <c r="E358" s="12" t="s">
        <v>6</v>
      </c>
      <c r="F358" s="14" t="s">
        <v>7</v>
      </c>
      <c r="G358" s="12" t="s">
        <v>8</v>
      </c>
      <c r="H358" s="13" t="s">
        <v>9</v>
      </c>
      <c r="I358" s="13" t="s">
        <v>10</v>
      </c>
      <c r="J358" s="13" t="s">
        <v>11</v>
      </c>
      <c r="K358" s="13" t="s">
        <v>12</v>
      </c>
      <c r="L358" s="358" t="s">
        <v>13</v>
      </c>
      <c r="M358" s="359"/>
      <c r="N358" s="359"/>
      <c r="O358" s="360"/>
    </row>
    <row r="359" spans="1:15" ht="18">
      <c r="A359" s="11"/>
      <c r="B359" s="155" t="s">
        <v>252</v>
      </c>
      <c r="C359" s="138"/>
      <c r="D359" s="140"/>
      <c r="E359" s="140"/>
      <c r="F359" s="140"/>
      <c r="G359" s="156"/>
      <c r="H359" s="140"/>
      <c r="I359" s="140"/>
      <c r="J359" s="140"/>
      <c r="K359" s="156"/>
      <c r="L359" s="156"/>
      <c r="M359" s="156"/>
      <c r="N359" s="176"/>
      <c r="O359" s="176"/>
    </row>
    <row r="360" spans="1:15">
      <c r="A360" s="173"/>
      <c r="B360" s="162" t="s">
        <v>265</v>
      </c>
      <c r="C360" s="21"/>
      <c r="D360" s="11"/>
      <c r="E360" s="21"/>
      <c r="F360" s="21"/>
      <c r="G360" s="92"/>
      <c r="H360" s="11"/>
      <c r="I360" s="11"/>
      <c r="J360" s="11"/>
      <c r="K360" s="92"/>
      <c r="L360" s="175"/>
      <c r="M360" s="175"/>
      <c r="N360" s="177"/>
      <c r="O360" s="177"/>
    </row>
    <row r="361" spans="1:15">
      <c r="A361" s="50">
        <v>156</v>
      </c>
      <c r="B361" s="47" t="s">
        <v>266</v>
      </c>
      <c r="C361" s="24">
        <v>277509</v>
      </c>
      <c r="D361" s="25">
        <v>0</v>
      </c>
      <c r="E361" s="88">
        <v>277509</v>
      </c>
      <c r="F361" s="24">
        <v>27750.9</v>
      </c>
      <c r="G361" s="26">
        <v>249758.1</v>
      </c>
      <c r="H361" s="25">
        <v>0</v>
      </c>
      <c r="I361" s="25">
        <v>0</v>
      </c>
      <c r="J361" s="25">
        <v>0</v>
      </c>
      <c r="K361" s="25">
        <v>249758.1</v>
      </c>
      <c r="L361" s="361"/>
      <c r="M361" s="361"/>
      <c r="N361" s="361"/>
      <c r="O361" s="361"/>
    </row>
    <row r="362" spans="1:15" ht="15.75" thickBot="1">
      <c r="C362" s="165"/>
      <c r="D362" s="165"/>
      <c r="E362" s="166"/>
      <c r="F362" s="148"/>
      <c r="G362" s="32"/>
      <c r="H362" s="236"/>
      <c r="I362" s="236"/>
      <c r="J362" s="236"/>
      <c r="K362" s="32"/>
      <c r="L362" s="34"/>
      <c r="M362" s="34"/>
      <c r="N362" s="177"/>
      <c r="O362" s="177"/>
    </row>
    <row r="363" spans="1:15" ht="15.75" thickBot="1">
      <c r="B363" s="56" t="s">
        <v>34</v>
      </c>
      <c r="C363" s="57">
        <v>277509</v>
      </c>
      <c r="D363" s="57">
        <v>0</v>
      </c>
      <c r="E363" s="57">
        <v>277509</v>
      </c>
      <c r="F363" s="57">
        <v>27750.9</v>
      </c>
      <c r="G363" s="57">
        <v>249758.1</v>
      </c>
      <c r="H363" s="57">
        <v>0</v>
      </c>
      <c r="I363" s="57">
        <v>0</v>
      </c>
      <c r="J363" s="57">
        <v>0</v>
      </c>
      <c r="K363" s="57">
        <v>249758.1</v>
      </c>
      <c r="L363" s="34"/>
      <c r="M363" s="34"/>
      <c r="N363" s="177"/>
      <c r="O363" s="177"/>
    </row>
    <row r="364" spans="1:15">
      <c r="C364" s="165"/>
      <c r="D364" s="165"/>
      <c r="E364" s="166"/>
      <c r="F364" s="148"/>
      <c r="G364" s="32"/>
      <c r="H364" s="236"/>
      <c r="I364" s="236"/>
      <c r="J364" s="236"/>
      <c r="K364" s="32"/>
      <c r="L364" s="34"/>
      <c r="M364" s="34"/>
      <c r="N364" s="177"/>
      <c r="O364" s="177"/>
    </row>
    <row r="365" spans="1:15" ht="15.75">
      <c r="B365" s="363" t="s">
        <v>251</v>
      </c>
      <c r="C365" s="363"/>
      <c r="D365" s="363"/>
      <c r="E365" s="363"/>
      <c r="F365" s="363"/>
      <c r="G365" s="363"/>
      <c r="H365" s="235"/>
      <c r="I365" s="235"/>
      <c r="J365" s="235"/>
      <c r="K365" s="154"/>
      <c r="L365" s="138"/>
      <c r="M365" s="138"/>
    </row>
    <row r="366" spans="1:15" ht="18">
      <c r="A366" s="11"/>
      <c r="B366" s="139"/>
      <c r="C366" s="140"/>
      <c r="D366" s="140"/>
      <c r="E366" s="138"/>
      <c r="F366" s="138"/>
      <c r="G366" s="141"/>
      <c r="H366" s="138"/>
      <c r="I366" s="138"/>
      <c r="J366" s="138"/>
      <c r="K366" s="141"/>
      <c r="L366" s="138"/>
      <c r="M366" s="138"/>
    </row>
    <row r="367" spans="1:15" ht="25.5">
      <c r="A367" s="11"/>
      <c r="B367" s="12" t="s">
        <v>3</v>
      </c>
      <c r="C367" s="12" t="s">
        <v>4</v>
      </c>
      <c r="D367" s="13" t="s">
        <v>5</v>
      </c>
      <c r="E367" s="12" t="s">
        <v>6</v>
      </c>
      <c r="F367" s="14" t="s">
        <v>7</v>
      </c>
      <c r="G367" s="12" t="s">
        <v>8</v>
      </c>
      <c r="H367" s="13" t="s">
        <v>9</v>
      </c>
      <c r="I367" s="13" t="s">
        <v>10</v>
      </c>
      <c r="J367" s="13" t="s">
        <v>11</v>
      </c>
      <c r="K367" s="13" t="s">
        <v>12</v>
      </c>
      <c r="L367" s="358" t="s">
        <v>13</v>
      </c>
      <c r="M367" s="359"/>
      <c r="N367" s="359"/>
      <c r="O367" s="360"/>
    </row>
    <row r="368" spans="1:15" ht="18">
      <c r="A368" s="11"/>
      <c r="B368" s="155" t="s">
        <v>252</v>
      </c>
      <c r="C368" s="138"/>
      <c r="D368" s="140"/>
      <c r="E368" s="140"/>
      <c r="F368" s="140"/>
      <c r="G368" s="156"/>
      <c r="H368" s="140"/>
      <c r="I368" s="140"/>
      <c r="J368" s="140"/>
      <c r="K368" s="156"/>
      <c r="L368" s="140"/>
      <c r="M368" s="140"/>
    </row>
    <row r="369" spans="1:15">
      <c r="A369" s="144"/>
      <c r="B369" s="162" t="s">
        <v>344</v>
      </c>
      <c r="C369" s="163"/>
      <c r="D369" s="152"/>
      <c r="E369" s="128"/>
      <c r="F369" s="128"/>
      <c r="G369" s="41"/>
      <c r="H369" s="152"/>
      <c r="I369" s="152"/>
      <c r="J369" s="152"/>
      <c r="K369" s="41"/>
      <c r="L369" s="128"/>
      <c r="M369" s="128"/>
    </row>
    <row r="370" spans="1:15">
      <c r="A370" s="35">
        <v>157</v>
      </c>
      <c r="B370" s="164" t="s">
        <v>345</v>
      </c>
      <c r="C370" s="160">
        <v>345000</v>
      </c>
      <c r="D370" s="25">
        <v>0</v>
      </c>
      <c r="E370" s="88">
        <v>345000</v>
      </c>
      <c r="F370" s="24">
        <v>34500</v>
      </c>
      <c r="G370" s="26">
        <v>310500</v>
      </c>
      <c r="H370" s="25">
        <v>0</v>
      </c>
      <c r="I370" s="25">
        <v>0</v>
      </c>
      <c r="J370" s="25">
        <v>0</v>
      </c>
      <c r="K370" s="25">
        <v>310500</v>
      </c>
      <c r="L370" s="361"/>
      <c r="M370" s="361"/>
      <c r="N370" s="361"/>
      <c r="O370" s="361"/>
    </row>
    <row r="371" spans="1:15">
      <c r="A371" s="35">
        <v>158</v>
      </c>
      <c r="B371" s="164" t="s">
        <v>375</v>
      </c>
      <c r="C371" s="160">
        <v>278000</v>
      </c>
      <c r="D371" s="25">
        <v>0</v>
      </c>
      <c r="E371" s="88">
        <v>278000</v>
      </c>
      <c r="F371" s="24">
        <v>27800</v>
      </c>
      <c r="G371" s="26">
        <v>250200</v>
      </c>
      <c r="H371" s="25">
        <v>0</v>
      </c>
      <c r="I371" s="25">
        <v>0</v>
      </c>
      <c r="J371" s="25">
        <v>0</v>
      </c>
      <c r="K371" s="25">
        <v>250200</v>
      </c>
      <c r="L371" s="361" t="s">
        <v>376</v>
      </c>
      <c r="M371" s="361"/>
      <c r="N371" s="361"/>
      <c r="O371" s="361"/>
    </row>
    <row r="372" spans="1:15">
      <c r="A372" s="35">
        <v>159</v>
      </c>
      <c r="B372" s="164" t="s">
        <v>349</v>
      </c>
      <c r="C372" s="160">
        <v>278000</v>
      </c>
      <c r="D372" s="25">
        <v>0</v>
      </c>
      <c r="E372" s="88">
        <v>278000</v>
      </c>
      <c r="F372" s="24">
        <v>27800</v>
      </c>
      <c r="G372" s="26">
        <v>250200</v>
      </c>
      <c r="H372" s="25">
        <v>0</v>
      </c>
      <c r="I372" s="25">
        <v>0</v>
      </c>
      <c r="J372" s="25">
        <v>0</v>
      </c>
      <c r="K372" s="25">
        <v>250200</v>
      </c>
      <c r="L372" s="361"/>
      <c r="M372" s="361"/>
      <c r="N372" s="361"/>
      <c r="O372" s="361"/>
    </row>
    <row r="373" spans="1:15">
      <c r="A373" s="35">
        <v>160</v>
      </c>
      <c r="B373" s="149" t="s">
        <v>350</v>
      </c>
      <c r="C373" s="160">
        <v>60000</v>
      </c>
      <c r="D373" s="25">
        <v>0</v>
      </c>
      <c r="E373" s="88">
        <v>60000</v>
      </c>
      <c r="F373" s="24">
        <v>6000</v>
      </c>
      <c r="G373" s="26">
        <v>54000</v>
      </c>
      <c r="H373" s="25">
        <v>0</v>
      </c>
      <c r="I373" s="25">
        <v>0</v>
      </c>
      <c r="J373" s="25">
        <v>0</v>
      </c>
      <c r="K373" s="25">
        <v>54000</v>
      </c>
      <c r="L373" s="361"/>
      <c r="M373" s="361"/>
      <c r="N373" s="361"/>
      <c r="O373" s="361"/>
    </row>
    <row r="374" spans="1:15" ht="15.75" thickBot="1">
      <c r="C374" s="165"/>
      <c r="D374" s="165"/>
      <c r="E374" s="166"/>
      <c r="F374" s="148"/>
      <c r="G374" s="32"/>
      <c r="H374" s="236"/>
      <c r="I374" s="236"/>
      <c r="J374" s="236"/>
      <c r="K374" s="32"/>
      <c r="L374" s="148"/>
      <c r="M374" s="148"/>
      <c r="N374" s="167"/>
      <c r="O374" s="167"/>
    </row>
    <row r="375" spans="1:15" ht="15.75" thickBot="1">
      <c r="B375" s="56" t="s">
        <v>34</v>
      </c>
      <c r="C375" s="57">
        <v>961000</v>
      </c>
      <c r="D375" s="57">
        <v>0</v>
      </c>
      <c r="E375" s="57">
        <v>961000</v>
      </c>
      <c r="F375" s="57">
        <v>96100</v>
      </c>
      <c r="G375" s="57">
        <v>864900</v>
      </c>
      <c r="H375" s="57">
        <v>0</v>
      </c>
      <c r="I375" s="57">
        <v>0</v>
      </c>
      <c r="J375" s="57">
        <v>0</v>
      </c>
      <c r="K375" s="57">
        <v>864900</v>
      </c>
      <c r="L375" s="148"/>
      <c r="M375" s="148"/>
      <c r="N375" s="167"/>
      <c r="O375" s="167"/>
    </row>
    <row r="376" spans="1:15">
      <c r="C376" s="165"/>
      <c r="D376" s="165"/>
      <c r="E376" s="166"/>
      <c r="F376" s="148"/>
      <c r="G376" s="32"/>
      <c r="H376" s="236"/>
      <c r="I376" s="236"/>
      <c r="J376" s="236"/>
      <c r="K376" s="32"/>
      <c r="L376" s="148"/>
      <c r="M376" s="148"/>
      <c r="N376" s="167"/>
      <c r="O376" s="167"/>
    </row>
    <row r="377" spans="1:15">
      <c r="B377" s="178" t="s">
        <v>405</v>
      </c>
      <c r="E377" s="178"/>
      <c r="F377" s="178"/>
      <c r="G377" s="179"/>
      <c r="H377" s="178"/>
      <c r="I377" s="178"/>
      <c r="J377" s="178"/>
      <c r="K377" s="179"/>
      <c r="L377" s="178"/>
      <c r="M377" s="178"/>
      <c r="N377" s="178"/>
    </row>
    <row r="378" spans="1:15">
      <c r="B378" s="178"/>
      <c r="E378" s="178"/>
      <c r="F378" s="178"/>
      <c r="G378" s="179"/>
      <c r="H378" s="178"/>
      <c r="I378" s="178"/>
      <c r="J378" s="178"/>
      <c r="K378" s="179"/>
      <c r="L378" s="178"/>
      <c r="M378" s="178"/>
      <c r="N378" s="178"/>
    </row>
    <row r="379" spans="1:15" ht="25.5">
      <c r="B379" s="12" t="s">
        <v>3</v>
      </c>
      <c r="C379" s="12" t="s">
        <v>4</v>
      </c>
      <c r="D379" s="13" t="s">
        <v>5</v>
      </c>
      <c r="E379" s="12" t="s">
        <v>6</v>
      </c>
      <c r="F379" s="14" t="s">
        <v>7</v>
      </c>
      <c r="G379" s="12" t="s">
        <v>8</v>
      </c>
      <c r="H379" s="13" t="s">
        <v>9</v>
      </c>
      <c r="I379" s="13" t="s">
        <v>10</v>
      </c>
      <c r="J379" s="13" t="s">
        <v>11</v>
      </c>
      <c r="K379" s="13" t="s">
        <v>12</v>
      </c>
      <c r="L379" s="358" t="s">
        <v>13</v>
      </c>
      <c r="M379" s="359"/>
      <c r="N379" s="359"/>
      <c r="O379" s="360"/>
    </row>
    <row r="380" spans="1:15">
      <c r="A380" s="35">
        <v>161</v>
      </c>
      <c r="B380" s="47" t="s">
        <v>280</v>
      </c>
      <c r="C380" s="160">
        <v>714000</v>
      </c>
      <c r="D380" s="25">
        <v>0</v>
      </c>
      <c r="E380" s="88">
        <v>714000</v>
      </c>
      <c r="F380" s="24">
        <v>71400</v>
      </c>
      <c r="G380" s="26">
        <v>642600</v>
      </c>
      <c r="H380" s="25">
        <v>0</v>
      </c>
      <c r="I380" s="25">
        <v>0</v>
      </c>
      <c r="J380" s="25">
        <v>0</v>
      </c>
      <c r="K380" s="25">
        <v>642600</v>
      </c>
      <c r="L380" s="361"/>
      <c r="M380" s="361"/>
      <c r="N380" s="361"/>
      <c r="O380" s="361"/>
    </row>
    <row r="381" spans="1:15">
      <c r="A381" s="35">
        <v>162</v>
      </c>
      <c r="B381" s="47" t="s">
        <v>281</v>
      </c>
      <c r="C381" s="160">
        <v>533000</v>
      </c>
      <c r="D381" s="25">
        <v>0</v>
      </c>
      <c r="E381" s="88">
        <v>533000</v>
      </c>
      <c r="F381" s="24">
        <v>53300</v>
      </c>
      <c r="G381" s="26">
        <v>479700</v>
      </c>
      <c r="H381" s="25">
        <v>1998.75</v>
      </c>
      <c r="I381" s="25">
        <v>0</v>
      </c>
      <c r="J381" s="25">
        <v>0</v>
      </c>
      <c r="K381" s="25">
        <v>477701.25</v>
      </c>
      <c r="L381" s="361"/>
      <c r="M381" s="361"/>
      <c r="N381" s="361"/>
      <c r="O381" s="361"/>
    </row>
    <row r="382" spans="1:15">
      <c r="A382" s="35">
        <v>163</v>
      </c>
      <c r="B382" s="47" t="s">
        <v>282</v>
      </c>
      <c r="C382" s="160">
        <v>533000</v>
      </c>
      <c r="D382" s="25">
        <v>0</v>
      </c>
      <c r="E382" s="88">
        <v>533000</v>
      </c>
      <c r="F382" s="24">
        <v>53300</v>
      </c>
      <c r="G382" s="26">
        <v>479700</v>
      </c>
      <c r="H382" s="25">
        <v>0</v>
      </c>
      <c r="I382" s="25">
        <v>0</v>
      </c>
      <c r="J382" s="25">
        <v>0</v>
      </c>
      <c r="K382" s="25">
        <v>479700</v>
      </c>
      <c r="L382" s="361"/>
      <c r="M382" s="361"/>
      <c r="N382" s="361"/>
      <c r="O382" s="361"/>
    </row>
    <row r="383" spans="1:15">
      <c r="A383" s="50">
        <v>164</v>
      </c>
      <c r="B383" s="47" t="s">
        <v>283</v>
      </c>
      <c r="C383" s="24">
        <v>0</v>
      </c>
      <c r="D383" s="25">
        <v>0</v>
      </c>
      <c r="E383" s="24">
        <v>0</v>
      </c>
      <c r="F383" s="24">
        <v>0</v>
      </c>
      <c r="G383" s="25">
        <v>0</v>
      </c>
      <c r="H383" s="25">
        <v>0</v>
      </c>
      <c r="I383" s="25">
        <v>0</v>
      </c>
      <c r="J383" s="25">
        <v>0</v>
      </c>
      <c r="K383" s="25">
        <v>0</v>
      </c>
      <c r="L383" s="361" t="s">
        <v>378</v>
      </c>
      <c r="M383" s="361"/>
      <c r="N383" s="361"/>
      <c r="O383" s="361"/>
    </row>
    <row r="384" spans="1:15">
      <c r="A384" s="35">
        <v>165</v>
      </c>
      <c r="B384" s="47" t="s">
        <v>284</v>
      </c>
      <c r="C384" s="160">
        <v>307000</v>
      </c>
      <c r="D384" s="25">
        <v>0</v>
      </c>
      <c r="E384" s="88">
        <v>307000</v>
      </c>
      <c r="F384" s="24">
        <v>30700</v>
      </c>
      <c r="G384" s="26">
        <v>276300</v>
      </c>
      <c r="H384" s="25">
        <v>2302.5</v>
      </c>
      <c r="I384" s="25">
        <v>0</v>
      </c>
      <c r="J384" s="25">
        <v>0</v>
      </c>
      <c r="K384" s="25">
        <v>273997.5</v>
      </c>
      <c r="L384" s="361"/>
      <c r="M384" s="361"/>
      <c r="N384" s="361"/>
      <c r="O384" s="361"/>
    </row>
    <row r="385" spans="1:15">
      <c r="A385" s="35">
        <v>166</v>
      </c>
      <c r="B385" s="47" t="s">
        <v>285</v>
      </c>
      <c r="C385" s="160">
        <v>508000</v>
      </c>
      <c r="D385" s="25">
        <v>0</v>
      </c>
      <c r="E385" s="88">
        <v>508000</v>
      </c>
      <c r="F385" s="24">
        <v>50800</v>
      </c>
      <c r="G385" s="26">
        <v>457200</v>
      </c>
      <c r="H385" s="25">
        <v>5715</v>
      </c>
      <c r="I385" s="25">
        <v>0</v>
      </c>
      <c r="J385" s="25">
        <v>0</v>
      </c>
      <c r="K385" s="25">
        <v>451485</v>
      </c>
      <c r="L385" s="361"/>
      <c r="M385" s="361"/>
      <c r="N385" s="361"/>
      <c r="O385" s="361"/>
    </row>
    <row r="386" spans="1:15">
      <c r="A386" s="35">
        <v>167</v>
      </c>
      <c r="B386" s="47" t="s">
        <v>286</v>
      </c>
      <c r="C386" s="160">
        <v>472000</v>
      </c>
      <c r="D386" s="25">
        <v>0</v>
      </c>
      <c r="E386" s="88">
        <v>472000</v>
      </c>
      <c r="F386" s="24">
        <v>47200</v>
      </c>
      <c r="G386" s="26">
        <v>424800</v>
      </c>
      <c r="H386" s="25">
        <v>0</v>
      </c>
      <c r="I386" s="25">
        <v>0</v>
      </c>
      <c r="J386" s="25">
        <v>0</v>
      </c>
      <c r="K386" s="25">
        <v>424800</v>
      </c>
      <c r="L386" s="361"/>
      <c r="M386" s="361"/>
      <c r="N386" s="361"/>
      <c r="O386" s="361"/>
    </row>
    <row r="387" spans="1:15">
      <c r="A387" s="35">
        <v>168</v>
      </c>
      <c r="B387" s="47" t="s">
        <v>406</v>
      </c>
      <c r="C387" s="160">
        <v>498000</v>
      </c>
      <c r="D387" s="25">
        <v>0</v>
      </c>
      <c r="E387" s="88">
        <v>498000</v>
      </c>
      <c r="F387" s="24">
        <v>49800</v>
      </c>
      <c r="G387" s="26">
        <v>448200</v>
      </c>
      <c r="H387" s="25">
        <v>0</v>
      </c>
      <c r="I387" s="25">
        <v>0</v>
      </c>
      <c r="J387" s="25">
        <v>0</v>
      </c>
      <c r="K387" s="25">
        <v>448200</v>
      </c>
      <c r="L387" s="361"/>
      <c r="M387" s="361"/>
      <c r="N387" s="361"/>
      <c r="O387" s="361"/>
    </row>
    <row r="388" spans="1:15" ht="15.75" thickBot="1">
      <c r="C388" s="229"/>
      <c r="D388" s="229"/>
      <c r="E388" s="229"/>
      <c r="F388" s="229"/>
      <c r="G388" s="230"/>
      <c r="H388" s="231"/>
      <c r="I388" s="231"/>
      <c r="J388" s="231"/>
      <c r="K388" s="230"/>
    </row>
    <row r="389" spans="1:15" ht="15.75" thickBot="1">
      <c r="B389" s="56" t="s">
        <v>34</v>
      </c>
      <c r="C389" s="232">
        <v>3565000</v>
      </c>
      <c r="D389" s="232">
        <v>0</v>
      </c>
      <c r="E389" s="232">
        <v>3565000</v>
      </c>
      <c r="F389" s="232">
        <v>356500</v>
      </c>
      <c r="G389" s="232">
        <v>3208500</v>
      </c>
      <c r="H389" s="232">
        <v>10016.25</v>
      </c>
      <c r="I389" s="232">
        <v>0</v>
      </c>
      <c r="J389" s="232">
        <v>0</v>
      </c>
      <c r="K389" s="244">
        <v>3198483.75</v>
      </c>
      <c r="L389" s="187"/>
      <c r="M389" s="187"/>
      <c r="N389" s="73"/>
    </row>
    <row r="390" spans="1:15" ht="15.75" thickBot="1">
      <c r="C390" s="46"/>
      <c r="D390" s="46"/>
      <c r="E390" s="46"/>
      <c r="F390" s="46"/>
      <c r="G390" s="20"/>
      <c r="H390" s="20"/>
      <c r="I390" s="20"/>
      <c r="J390" s="20"/>
      <c r="K390" s="20"/>
      <c r="L390" s="32"/>
      <c r="M390" s="32"/>
      <c r="N390" s="32"/>
      <c r="O390" s="46"/>
    </row>
    <row r="391" spans="1:15" ht="15.75" thickBot="1">
      <c r="A391" s="11"/>
      <c r="B391" s="56" t="s">
        <v>379</v>
      </c>
      <c r="C391" s="57">
        <v>7552236</v>
      </c>
      <c r="D391" s="57">
        <v>147785.76</v>
      </c>
      <c r="E391" s="57">
        <v>7404450.2400000002</v>
      </c>
      <c r="F391" s="57">
        <v>740445.02399999998</v>
      </c>
      <c r="G391" s="58">
        <v>6664005.2160000009</v>
      </c>
      <c r="H391" s="57">
        <v>12095.223750000001</v>
      </c>
      <c r="I391" s="57">
        <v>0</v>
      </c>
      <c r="J391" s="57">
        <v>0</v>
      </c>
      <c r="K391" s="58">
        <v>6651909.9922500011</v>
      </c>
      <c r="L391" s="148"/>
      <c r="M391" s="148"/>
      <c r="N391" s="188"/>
      <c r="O391" s="188"/>
    </row>
    <row r="392" spans="1:15" ht="15.75" thickBot="1">
      <c r="A392" s="11"/>
      <c r="B392" s="126"/>
      <c r="C392" s="128"/>
      <c r="D392" s="41"/>
      <c r="E392" s="128"/>
      <c r="F392" s="128"/>
      <c r="G392" s="41"/>
      <c r="H392" s="41"/>
      <c r="I392" s="41"/>
      <c r="J392" s="41"/>
      <c r="K392" s="41"/>
      <c r="L392" s="148"/>
      <c r="M392" s="148"/>
      <c r="N392" s="188"/>
      <c r="O392" s="188"/>
    </row>
    <row r="393" spans="1:15" ht="15.75" thickBot="1">
      <c r="A393" s="11"/>
      <c r="B393" s="56" t="s">
        <v>407</v>
      </c>
      <c r="C393" s="57">
        <v>45524362</v>
      </c>
      <c r="D393" s="57" t="e">
        <v>#REF!</v>
      </c>
      <c r="E393" s="57" t="e">
        <v>#REF!</v>
      </c>
      <c r="F393" s="57" t="e">
        <v>#REF!</v>
      </c>
      <c r="G393" s="58" t="e">
        <v>#REF!</v>
      </c>
      <c r="H393" s="57" t="e">
        <v>#REF!</v>
      </c>
      <c r="I393" s="57" t="e">
        <v>#REF!</v>
      </c>
      <c r="J393" s="57" t="e">
        <v>#REF!</v>
      </c>
      <c r="K393" s="58" t="e">
        <v>#REF!</v>
      </c>
      <c r="L393" s="148"/>
      <c r="M393" s="148"/>
      <c r="N393" s="188"/>
      <c r="O393" s="188"/>
    </row>
    <row r="394" spans="1:15">
      <c r="C394" s="165"/>
      <c r="D394" s="165"/>
      <c r="E394" s="166"/>
      <c r="F394" s="148"/>
      <c r="G394" s="75"/>
      <c r="H394" s="74"/>
      <c r="I394" s="74"/>
      <c r="J394" s="74"/>
      <c r="K394" s="75"/>
    </row>
    <row r="395" spans="1:15">
      <c r="C395" s="165"/>
      <c r="D395" s="165"/>
      <c r="E395" s="166"/>
      <c r="F395" s="148"/>
      <c r="G395" s="75"/>
      <c r="H395" s="74"/>
      <c r="I395" s="74"/>
      <c r="J395" s="74"/>
      <c r="K395" s="75"/>
    </row>
    <row r="396" spans="1:15" ht="15.75" thickBot="1">
      <c r="C396" s="165"/>
      <c r="D396" s="165"/>
      <c r="E396" s="166"/>
      <c r="F396" s="148"/>
      <c r="G396" s="189"/>
      <c r="H396" s="190"/>
      <c r="I396" s="190"/>
      <c r="J396" s="190"/>
      <c r="K396" s="189"/>
      <c r="L396" s="191"/>
      <c r="M396" s="191"/>
    </row>
    <row r="397" spans="1:15">
      <c r="A397" s="192"/>
      <c r="B397" s="237"/>
      <c r="C397" s="237"/>
      <c r="D397" s="237"/>
      <c r="E397" s="237"/>
      <c r="F397" s="237"/>
      <c r="G397" s="75"/>
      <c r="H397" s="74"/>
      <c r="I397" s="74"/>
      <c r="J397" s="74"/>
      <c r="K397" s="75"/>
      <c r="N397" s="3"/>
      <c r="O397" s="3"/>
    </row>
    <row r="398" spans="1:15">
      <c r="A398" s="192"/>
      <c r="B398" s="237"/>
      <c r="C398" s="237"/>
      <c r="D398" s="237"/>
      <c r="E398" s="237"/>
      <c r="F398" s="237"/>
      <c r="G398" s="365" t="s">
        <v>321</v>
      </c>
      <c r="H398" s="365"/>
      <c r="I398" s="365"/>
      <c r="J398" s="365"/>
      <c r="K398" s="365"/>
      <c r="L398" s="365"/>
      <c r="M398" s="365"/>
      <c r="N398" s="3"/>
      <c r="O398" s="3"/>
    </row>
    <row r="399" spans="1:15">
      <c r="A399" s="192"/>
      <c r="B399" s="83"/>
      <c r="C399" s="195"/>
      <c r="D399" s="195"/>
      <c r="E399" s="237"/>
      <c r="F399" s="196"/>
      <c r="G399" s="365" t="s">
        <v>288</v>
      </c>
      <c r="H399" s="365"/>
      <c r="I399" s="365"/>
      <c r="J399" s="365"/>
      <c r="K399" s="365"/>
      <c r="L399" s="365"/>
      <c r="M399" s="365"/>
      <c r="N399" s="3"/>
      <c r="O399" s="3"/>
    </row>
  </sheetData>
  <mergeCells count="190">
    <mergeCell ref="B1:G1"/>
    <mergeCell ref="B2:G2"/>
    <mergeCell ref="B3:G3"/>
    <mergeCell ref="L5:O5"/>
    <mergeCell ref="L8:O8"/>
    <mergeCell ref="L11:O11"/>
    <mergeCell ref="L24:O24"/>
    <mergeCell ref="L27:O27"/>
    <mergeCell ref="L30:O30"/>
    <mergeCell ref="L31:O31"/>
    <mergeCell ref="L36:O36"/>
    <mergeCell ref="L37:O37"/>
    <mergeCell ref="L14:O14"/>
    <mergeCell ref="L17:O17"/>
    <mergeCell ref="L18:O18"/>
    <mergeCell ref="L19:O19"/>
    <mergeCell ref="L22:O22"/>
    <mergeCell ref="L23:O23"/>
    <mergeCell ref="L50:O50"/>
    <mergeCell ref="L53:O53"/>
    <mergeCell ref="L54:O54"/>
    <mergeCell ref="L57:O57"/>
    <mergeCell ref="L58:O58"/>
    <mergeCell ref="L59:O59"/>
    <mergeCell ref="L38:O38"/>
    <mergeCell ref="L39:O39"/>
    <mergeCell ref="L40:O40"/>
    <mergeCell ref="L41:O41"/>
    <mergeCell ref="L44:O44"/>
    <mergeCell ref="L47:O47"/>
    <mergeCell ref="L68:O68"/>
    <mergeCell ref="L69:O69"/>
    <mergeCell ref="L74:O74"/>
    <mergeCell ref="L77:O77"/>
    <mergeCell ref="L78:O78"/>
    <mergeCell ref="L79:O79"/>
    <mergeCell ref="L60:O60"/>
    <mergeCell ref="L63:O63"/>
    <mergeCell ref="L64:O64"/>
    <mergeCell ref="L65:O65"/>
    <mergeCell ref="L66:O66"/>
    <mergeCell ref="L67:O67"/>
    <mergeCell ref="L94:O94"/>
    <mergeCell ref="L97:O97"/>
    <mergeCell ref="L102:O102"/>
    <mergeCell ref="L103:O103"/>
    <mergeCell ref="L104:O104"/>
    <mergeCell ref="L107:O107"/>
    <mergeCell ref="L82:O82"/>
    <mergeCell ref="L83:O83"/>
    <mergeCell ref="L84:O84"/>
    <mergeCell ref="L87:O87"/>
    <mergeCell ref="L90:O90"/>
    <mergeCell ref="L91:O91"/>
    <mergeCell ref="L120:O120"/>
    <mergeCell ref="L121:O121"/>
    <mergeCell ref="L122:O122"/>
    <mergeCell ref="L123:O123"/>
    <mergeCell ref="L124:O124"/>
    <mergeCell ref="L125:O125"/>
    <mergeCell ref="L110:O110"/>
    <mergeCell ref="L113:O113"/>
    <mergeCell ref="L114:O114"/>
    <mergeCell ref="L117:O117"/>
    <mergeCell ref="L118:O118"/>
    <mergeCell ref="L119:O119"/>
    <mergeCell ref="L148:O148"/>
    <mergeCell ref="L151:O151"/>
    <mergeCell ref="L154:O154"/>
    <mergeCell ref="L155:O155"/>
    <mergeCell ref="L158:O158"/>
    <mergeCell ref="L159:O159"/>
    <mergeCell ref="L172:O172"/>
    <mergeCell ref="L173:O173"/>
    <mergeCell ref="L128:O128"/>
    <mergeCell ref="L131:O131"/>
    <mergeCell ref="L134:O134"/>
    <mergeCell ref="L139:O139"/>
    <mergeCell ref="L142:O142"/>
    <mergeCell ref="L145:O145"/>
    <mergeCell ref="L174:O174"/>
    <mergeCell ref="L175:O175"/>
    <mergeCell ref="L176:O176"/>
    <mergeCell ref="L177:O177"/>
    <mergeCell ref="L160:O160"/>
    <mergeCell ref="L161:O161"/>
    <mergeCell ref="L162:O162"/>
    <mergeCell ref="L184:O184"/>
    <mergeCell ref="L185:O185"/>
    <mergeCell ref="L167:O167"/>
    <mergeCell ref="L186:O186"/>
    <mergeCell ref="L187:O187"/>
    <mergeCell ref="L188:O188"/>
    <mergeCell ref="L178:O178"/>
    <mergeCell ref="L179:O179"/>
    <mergeCell ref="L180:O180"/>
    <mergeCell ref="L181:O181"/>
    <mergeCell ref="L182:O182"/>
    <mergeCell ref="L183:O183"/>
    <mergeCell ref="L201:O201"/>
    <mergeCell ref="L202:O202"/>
    <mergeCell ref="L203:O203"/>
    <mergeCell ref="L204:O204"/>
    <mergeCell ref="L205:O205"/>
    <mergeCell ref="L206:O206"/>
    <mergeCell ref="L195:O195"/>
    <mergeCell ref="L196:O196"/>
    <mergeCell ref="L197:O197"/>
    <mergeCell ref="L198:O198"/>
    <mergeCell ref="L199:O199"/>
    <mergeCell ref="L200:O200"/>
    <mergeCell ref="L217:O217"/>
    <mergeCell ref="L218:O218"/>
    <mergeCell ref="L223:O223"/>
    <mergeCell ref="L224:O224"/>
    <mergeCell ref="L207:O207"/>
    <mergeCell ref="L208:O208"/>
    <mergeCell ref="L209:O209"/>
    <mergeCell ref="L210:O210"/>
    <mergeCell ref="L211:O211"/>
    <mergeCell ref="L212:O212"/>
    <mergeCell ref="L238:O238"/>
    <mergeCell ref="L239:O239"/>
    <mergeCell ref="L240:O240"/>
    <mergeCell ref="L241:O241"/>
    <mergeCell ref="L244:O244"/>
    <mergeCell ref="L245:O245"/>
    <mergeCell ref="L225:O225"/>
    <mergeCell ref="L232:O232"/>
    <mergeCell ref="L233:O233"/>
    <mergeCell ref="L234:O234"/>
    <mergeCell ref="L235:O235"/>
    <mergeCell ref="L258:O258"/>
    <mergeCell ref="L261:O261"/>
    <mergeCell ref="L264:O264"/>
    <mergeCell ref="L265:O265"/>
    <mergeCell ref="L268:O268"/>
    <mergeCell ref="L269:O269"/>
    <mergeCell ref="L246:O246"/>
    <mergeCell ref="L247:O247"/>
    <mergeCell ref="L250:O250"/>
    <mergeCell ref="L251:O251"/>
    <mergeCell ref="L252:O252"/>
    <mergeCell ref="L253:O253"/>
    <mergeCell ref="L286:O286"/>
    <mergeCell ref="B307:G307"/>
    <mergeCell ref="L309:O309"/>
    <mergeCell ref="L312:O312"/>
    <mergeCell ref="B316:G316"/>
    <mergeCell ref="L270:O270"/>
    <mergeCell ref="L273:O273"/>
    <mergeCell ref="L276:O276"/>
    <mergeCell ref="L279:O279"/>
    <mergeCell ref="L280:O280"/>
    <mergeCell ref="L281:O281"/>
    <mergeCell ref="L332:O332"/>
    <mergeCell ref="B336:G336"/>
    <mergeCell ref="L338:O338"/>
    <mergeCell ref="L341:O341"/>
    <mergeCell ref="L342:O342"/>
    <mergeCell ref="B346:G346"/>
    <mergeCell ref="L318:O318"/>
    <mergeCell ref="L321:O321"/>
    <mergeCell ref="L322:O322"/>
    <mergeCell ref="B326:G326"/>
    <mergeCell ref="L328:O328"/>
    <mergeCell ref="L331:O331"/>
    <mergeCell ref="B365:G365"/>
    <mergeCell ref="L367:O367"/>
    <mergeCell ref="L370:O370"/>
    <mergeCell ref="L371:O371"/>
    <mergeCell ref="L372:O372"/>
    <mergeCell ref="L373:O373"/>
    <mergeCell ref="L348:O348"/>
    <mergeCell ref="L351:O351"/>
    <mergeCell ref="L352:O352"/>
    <mergeCell ref="B356:G356"/>
    <mergeCell ref="L358:O358"/>
    <mergeCell ref="L361:O361"/>
    <mergeCell ref="L385:O385"/>
    <mergeCell ref="L386:O386"/>
    <mergeCell ref="L387:O387"/>
    <mergeCell ref="G398:M398"/>
    <mergeCell ref="G399:M399"/>
    <mergeCell ref="L379:O379"/>
    <mergeCell ref="L380:O380"/>
    <mergeCell ref="L381:O381"/>
    <mergeCell ref="L382:O382"/>
    <mergeCell ref="L383:O383"/>
    <mergeCell ref="L384:O38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E516"/>
  <sheetViews>
    <sheetView workbookViewId="0">
      <selection sqref="A1:XFD1048576"/>
    </sheetView>
  </sheetViews>
  <sheetFormatPr baseColWidth="10" defaultRowHeight="15"/>
  <cols>
    <col min="1" max="1" width="3.42578125" customWidth="1"/>
    <col min="2" max="2" width="38.5703125" customWidth="1"/>
    <col min="3" max="3" width="15.28515625" bestFit="1" customWidth="1"/>
    <col min="4" max="4" width="15.5703125" bestFit="1" customWidth="1"/>
    <col min="5" max="5" width="14.85546875" bestFit="1" customWidth="1"/>
    <col min="6" max="6" width="13.5703125" bestFit="1" customWidth="1"/>
    <col min="7" max="7" width="14.5703125" style="75" bestFit="1" customWidth="1"/>
    <col min="8" max="8" width="12" style="74" bestFit="1" customWidth="1"/>
    <col min="9" max="9" width="10.28515625" style="74" bestFit="1" customWidth="1"/>
    <col min="10" max="10" width="10.5703125" style="74" bestFit="1" customWidth="1"/>
    <col min="11" max="11" width="14.85546875" style="75" bestFit="1" customWidth="1"/>
    <col min="15" max="15" width="3" customWidth="1"/>
    <col min="16" max="16" width="12.140625" bestFit="1" customWidth="1"/>
    <col min="18" max="18" width="4.42578125" bestFit="1" customWidth="1"/>
    <col min="19" max="19" width="38.5703125" customWidth="1"/>
    <col min="20" max="20" width="14.5703125" bestFit="1" customWidth="1"/>
    <col min="21" max="21" width="10.5703125" bestFit="1" customWidth="1"/>
    <col min="22" max="22" width="9.42578125" bestFit="1" customWidth="1"/>
    <col min="23" max="23" width="19.42578125" style="74" bestFit="1" customWidth="1"/>
    <col min="24" max="24" width="10" style="74" bestFit="1" customWidth="1"/>
    <col min="25" max="25" width="10.28515625" style="74" bestFit="1" customWidth="1"/>
    <col min="26" max="26" width="10.28515625" style="304" bestFit="1" customWidth="1"/>
    <col min="27" max="27" width="11.42578125" style="75"/>
    <col min="28" max="28" width="11.42578125" style="74"/>
    <col min="29" max="29" width="8.7109375" style="74" bestFit="1" customWidth="1"/>
    <col min="30" max="30" width="9.42578125" bestFit="1" customWidth="1"/>
    <col min="31" max="31" width="8.85546875" bestFit="1" customWidth="1"/>
  </cols>
  <sheetData>
    <row r="1" spans="1:31" ht="15.75">
      <c r="A1" s="1"/>
      <c r="B1" s="356" t="s">
        <v>0</v>
      </c>
      <c r="C1" s="356"/>
      <c r="D1" s="356"/>
      <c r="E1" s="356"/>
      <c r="F1" s="356"/>
      <c r="G1" s="356"/>
      <c r="H1" s="258"/>
      <c r="I1" s="258"/>
      <c r="J1" s="258"/>
      <c r="K1" s="258"/>
      <c r="L1" s="258"/>
      <c r="M1" s="258"/>
      <c r="N1" s="3"/>
      <c r="O1" s="3"/>
      <c r="P1" s="278"/>
      <c r="Q1" s="278"/>
      <c r="R1" s="1"/>
      <c r="S1" s="356" t="s">
        <v>408</v>
      </c>
      <c r="T1" s="356"/>
      <c r="U1" s="356"/>
      <c r="V1" s="356"/>
      <c r="W1" s="356"/>
      <c r="X1" s="258"/>
      <c r="Y1" s="258"/>
      <c r="Z1" s="279"/>
      <c r="AA1" s="258"/>
      <c r="AB1" s="258"/>
      <c r="AC1" s="258"/>
    </row>
    <row r="2" spans="1:31" ht="15.75">
      <c r="A2" s="1"/>
      <c r="B2" s="356" t="s">
        <v>409</v>
      </c>
      <c r="C2" s="356"/>
      <c r="D2" s="356"/>
      <c r="E2" s="356"/>
      <c r="F2" s="356"/>
      <c r="G2" s="356"/>
      <c r="H2" s="258"/>
      <c r="I2" s="258"/>
      <c r="J2" s="258"/>
      <c r="K2" s="258"/>
      <c r="L2" s="258"/>
      <c r="M2" s="258"/>
      <c r="N2" s="3"/>
      <c r="O2" s="3"/>
      <c r="P2" s="278"/>
      <c r="Q2" s="278"/>
      <c r="R2" s="1"/>
      <c r="S2" s="356" t="s">
        <v>289</v>
      </c>
      <c r="T2" s="356"/>
      <c r="U2" s="356"/>
      <c r="V2" s="356"/>
      <c r="W2" s="356"/>
      <c r="X2" s="258"/>
      <c r="Y2" s="258"/>
      <c r="Z2" s="279"/>
      <c r="AA2" s="258"/>
      <c r="AB2" s="258"/>
      <c r="AC2" s="258"/>
    </row>
    <row r="3" spans="1:31" ht="15.75">
      <c r="A3" s="1"/>
      <c r="B3" s="357"/>
      <c r="C3" s="357"/>
      <c r="D3" s="357"/>
      <c r="E3" s="357"/>
      <c r="F3" s="357"/>
      <c r="G3" s="357"/>
      <c r="H3" s="259"/>
      <c r="I3" s="259"/>
      <c r="J3" s="259"/>
      <c r="K3" s="259"/>
      <c r="L3" s="259"/>
      <c r="M3" s="259"/>
      <c r="N3" s="3"/>
      <c r="O3" s="3"/>
      <c r="P3" s="278"/>
      <c r="Q3" s="278"/>
      <c r="R3" s="1"/>
      <c r="S3" s="357"/>
      <c r="T3" s="357"/>
      <c r="U3" s="357"/>
      <c r="V3" s="357"/>
      <c r="W3" s="357"/>
      <c r="X3" s="259"/>
      <c r="Y3" s="259"/>
      <c r="Z3" s="280"/>
      <c r="AA3" s="259"/>
      <c r="AB3" s="259"/>
      <c r="AC3" s="259"/>
    </row>
    <row r="4" spans="1:31" ht="18">
      <c r="A4" s="1"/>
      <c r="B4" s="5" t="s">
        <v>2</v>
      </c>
      <c r="C4" s="6"/>
      <c r="D4" s="6"/>
      <c r="E4" s="7"/>
      <c r="F4" s="8"/>
      <c r="G4" s="9"/>
      <c r="H4" s="9"/>
      <c r="I4" s="9"/>
      <c r="J4" s="9"/>
      <c r="K4" s="9"/>
      <c r="L4" s="8"/>
      <c r="M4" s="8"/>
      <c r="N4" s="10"/>
      <c r="O4" s="10"/>
      <c r="P4" s="10"/>
      <c r="Q4" s="10"/>
      <c r="R4" s="1"/>
      <c r="S4" s="10"/>
      <c r="T4" s="10"/>
      <c r="U4" s="10"/>
      <c r="V4" s="10"/>
      <c r="W4" s="9"/>
      <c r="X4" s="9"/>
      <c r="Y4" s="9"/>
      <c r="Z4" s="281"/>
      <c r="AA4" s="9"/>
      <c r="AB4" s="9"/>
      <c r="AC4" s="9"/>
    </row>
    <row r="5" spans="1:31" ht="38.25">
      <c r="A5" s="11"/>
      <c r="B5" s="12" t="s">
        <v>3</v>
      </c>
      <c r="C5" s="12" t="s">
        <v>4</v>
      </c>
      <c r="D5" s="13" t="s">
        <v>5</v>
      </c>
      <c r="E5" s="12" t="s">
        <v>6</v>
      </c>
      <c r="F5" s="14" t="s">
        <v>7</v>
      </c>
      <c r="G5" s="12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358" t="s">
        <v>13</v>
      </c>
      <c r="M5" s="359"/>
      <c r="N5" s="359"/>
      <c r="O5" s="360"/>
      <c r="P5" s="278"/>
      <c r="Q5" s="278"/>
      <c r="R5" s="11"/>
      <c r="S5" s="282" t="s">
        <v>3</v>
      </c>
      <c r="T5" s="282" t="s">
        <v>4</v>
      </c>
      <c r="U5" s="282" t="s">
        <v>6</v>
      </c>
      <c r="V5" s="283" t="s">
        <v>7</v>
      </c>
      <c r="W5" s="282" t="s">
        <v>410</v>
      </c>
      <c r="X5" s="282" t="s">
        <v>411</v>
      </c>
      <c r="Y5" s="282" t="s">
        <v>412</v>
      </c>
      <c r="Z5" s="284" t="s">
        <v>413</v>
      </c>
      <c r="AA5" s="282" t="s">
        <v>414</v>
      </c>
      <c r="AB5" s="282" t="s">
        <v>415</v>
      </c>
      <c r="AC5" s="282" t="s">
        <v>416</v>
      </c>
      <c r="AD5" s="282" t="s">
        <v>10</v>
      </c>
      <c r="AE5" s="282" t="s">
        <v>11</v>
      </c>
    </row>
    <row r="6" spans="1:31" s="251" customFormat="1" ht="15.75" thickBot="1">
      <c r="A6" s="15"/>
      <c r="B6" s="16"/>
      <c r="C6" s="16"/>
      <c r="D6" s="16" t="s">
        <v>14</v>
      </c>
      <c r="E6" s="16"/>
      <c r="F6" s="16"/>
      <c r="G6" s="16"/>
      <c r="H6" s="16"/>
      <c r="I6" s="16"/>
      <c r="J6" s="16"/>
      <c r="K6" s="16"/>
      <c r="L6" s="16"/>
      <c r="M6" s="16"/>
      <c r="N6" s="17"/>
      <c r="O6" s="17"/>
      <c r="P6" s="285"/>
      <c r="Q6" s="286"/>
      <c r="R6" s="15"/>
      <c r="S6" s="16"/>
      <c r="T6" s="16"/>
      <c r="U6" s="16"/>
      <c r="V6" s="16"/>
      <c r="W6" s="16"/>
      <c r="X6" s="16"/>
      <c r="Y6" s="16"/>
      <c r="Z6" s="287"/>
      <c r="AA6" s="16"/>
      <c r="AB6" s="16"/>
      <c r="AC6" s="16"/>
      <c r="AD6" s="16"/>
      <c r="AE6" s="16"/>
    </row>
    <row r="7" spans="1:31" ht="15.75" thickBot="1">
      <c r="A7" s="18"/>
      <c r="B7" s="19" t="s">
        <v>15</v>
      </c>
      <c r="C7" s="16"/>
      <c r="D7" s="20"/>
      <c r="E7" s="20"/>
      <c r="F7" s="20"/>
      <c r="G7" s="20"/>
      <c r="H7" s="20"/>
      <c r="I7" s="20"/>
      <c r="J7" s="20"/>
      <c r="K7" s="20"/>
      <c r="L7" s="20"/>
      <c r="M7" s="20"/>
      <c r="N7" s="3"/>
      <c r="O7" s="21"/>
      <c r="P7" s="288"/>
      <c r="Q7" s="289"/>
      <c r="R7" s="18"/>
      <c r="S7" s="19" t="s">
        <v>15</v>
      </c>
      <c r="T7" s="16"/>
      <c r="U7" s="20"/>
      <c r="V7" s="20"/>
      <c r="W7" s="20"/>
      <c r="X7" s="20"/>
      <c r="Y7" s="20"/>
      <c r="Z7" s="290"/>
      <c r="AA7" s="20"/>
      <c r="AB7" s="20"/>
      <c r="AC7" s="20"/>
      <c r="AD7" s="20"/>
      <c r="AE7" s="20"/>
    </row>
    <row r="8" spans="1:31" ht="15" customHeight="1">
      <c r="A8" s="22">
        <v>1</v>
      </c>
      <c r="B8" s="23" t="s">
        <v>16</v>
      </c>
      <c r="C8" s="24">
        <v>225000</v>
      </c>
      <c r="D8" s="25">
        <f>+AB8</f>
        <v>0</v>
      </c>
      <c r="E8" s="88">
        <f>C8-D8</f>
        <v>225000</v>
      </c>
      <c r="F8" s="24">
        <f t="shared" ref="F8" si="0">E8*10%</f>
        <v>22500</v>
      </c>
      <c r="G8" s="26">
        <f>E8-F8</f>
        <v>202500</v>
      </c>
      <c r="H8" s="25">
        <f>AC8</f>
        <v>937.5</v>
      </c>
      <c r="I8" s="25">
        <f>+AD8</f>
        <v>0</v>
      </c>
      <c r="J8" s="25">
        <f>+AE8</f>
        <v>0</v>
      </c>
      <c r="K8" s="25">
        <v>201562</v>
      </c>
      <c r="L8" s="370" t="s">
        <v>417</v>
      </c>
      <c r="M8" s="371"/>
      <c r="N8" s="371"/>
      <c r="O8" s="372"/>
      <c r="P8" s="291"/>
      <c r="Q8" s="40"/>
      <c r="R8" s="22">
        <v>1</v>
      </c>
      <c r="S8" s="23" t="s">
        <v>16</v>
      </c>
      <c r="T8" s="24">
        <v>225000</v>
      </c>
      <c r="U8" s="24">
        <v>225000</v>
      </c>
      <c r="V8" s="24">
        <f t="shared" ref="V8" si="1">U8*10%</f>
        <v>22500</v>
      </c>
      <c r="W8" s="25">
        <f>+U8-V8</f>
        <v>202500</v>
      </c>
      <c r="X8" s="25">
        <f>+U8/30</f>
        <v>7500</v>
      </c>
      <c r="Y8" s="25">
        <f>+X8/8</f>
        <v>937.5</v>
      </c>
      <c r="Z8" s="292"/>
      <c r="AA8" s="257">
        <v>1</v>
      </c>
      <c r="AB8" s="25">
        <f>+Z8*X8</f>
        <v>0</v>
      </c>
      <c r="AC8" s="25">
        <f>+AA8*Y8</f>
        <v>937.5</v>
      </c>
      <c r="AD8" s="25"/>
      <c r="AE8" s="25">
        <v>0</v>
      </c>
    </row>
    <row r="9" spans="1:31" ht="15.75" thickBot="1">
      <c r="A9" s="11"/>
      <c r="B9" s="27"/>
      <c r="C9" s="28"/>
      <c r="D9" s="29"/>
      <c r="E9" s="30"/>
      <c r="F9" s="30"/>
      <c r="G9" s="29"/>
      <c r="H9" s="29"/>
      <c r="I9" s="29"/>
      <c r="J9" s="29"/>
      <c r="K9" s="29"/>
      <c r="L9" s="30"/>
      <c r="M9" s="30"/>
      <c r="N9" s="3"/>
      <c r="R9" s="11"/>
      <c r="S9" s="27"/>
      <c r="T9" s="28"/>
      <c r="U9" s="30"/>
      <c r="V9" s="30"/>
      <c r="W9" s="29"/>
      <c r="X9" s="29"/>
      <c r="Y9" s="29"/>
      <c r="Z9" s="293"/>
      <c r="AA9" s="29"/>
      <c r="AB9" s="29"/>
      <c r="AC9" s="29"/>
      <c r="AD9" s="29"/>
      <c r="AE9" s="29"/>
    </row>
    <row r="10" spans="1:31" ht="15.75" thickBot="1">
      <c r="A10" s="11"/>
      <c r="B10" s="19" t="s">
        <v>17</v>
      </c>
      <c r="C10" s="31"/>
      <c r="D10" s="32"/>
      <c r="E10" s="33"/>
      <c r="F10" s="34"/>
      <c r="G10" s="32"/>
      <c r="H10" s="32"/>
      <c r="I10" s="32"/>
      <c r="J10" s="32"/>
      <c r="K10" s="32"/>
      <c r="L10" s="34"/>
      <c r="M10" s="34"/>
      <c r="N10" s="3"/>
      <c r="R10" s="11"/>
      <c r="S10" s="19" t="s">
        <v>17</v>
      </c>
      <c r="T10" s="31"/>
      <c r="U10" s="33"/>
      <c r="V10" s="34"/>
      <c r="W10" s="32"/>
      <c r="X10" s="32"/>
      <c r="Y10" s="32"/>
      <c r="Z10" s="294"/>
      <c r="AA10" s="32"/>
      <c r="AB10" s="32"/>
      <c r="AC10" s="32"/>
      <c r="AD10" s="32"/>
      <c r="AE10" s="32"/>
    </row>
    <row r="11" spans="1:31" ht="15" customHeight="1">
      <c r="A11" s="35">
        <v>2</v>
      </c>
      <c r="B11" s="36" t="s">
        <v>18</v>
      </c>
      <c r="C11" s="37">
        <v>215000</v>
      </c>
      <c r="D11" s="25">
        <f>+AB11</f>
        <v>0</v>
      </c>
      <c r="E11" s="88">
        <f>C11-D11</f>
        <v>215000</v>
      </c>
      <c r="F11" s="24">
        <f t="shared" ref="F11" si="2">E11*10%</f>
        <v>21500</v>
      </c>
      <c r="G11" s="26">
        <f>+E11-F11</f>
        <v>193500</v>
      </c>
      <c r="H11" s="25">
        <f>AC11</f>
        <v>0</v>
      </c>
      <c r="I11" s="25">
        <f>+AD11</f>
        <v>0</v>
      </c>
      <c r="J11" s="25">
        <f>+AE11</f>
        <v>0</v>
      </c>
      <c r="K11" s="25">
        <f>G11-(J11+I11+H11)</f>
        <v>193500</v>
      </c>
      <c r="L11" s="373"/>
      <c r="M11" s="374"/>
      <c r="N11" s="374"/>
      <c r="O11" s="375"/>
      <c r="R11" s="35">
        <v>3</v>
      </c>
      <c r="S11" s="36" t="s">
        <v>18</v>
      </c>
      <c r="T11" s="37">
        <v>215000</v>
      </c>
      <c r="U11" s="37">
        <v>215000</v>
      </c>
      <c r="V11" s="24">
        <f t="shared" ref="V11" si="3">U11*10%</f>
        <v>21500</v>
      </c>
      <c r="W11" s="25">
        <f>+U11-V11</f>
        <v>193500</v>
      </c>
      <c r="X11" s="25">
        <f>+U11/30</f>
        <v>7166.666666666667</v>
      </c>
      <c r="Y11" s="25">
        <f>+X11/8</f>
        <v>895.83333333333337</v>
      </c>
      <c r="Z11" s="292"/>
      <c r="AA11" s="257"/>
      <c r="AB11" s="25">
        <f>+Z11*X11</f>
        <v>0</v>
      </c>
      <c r="AC11" s="25">
        <f>+AA11*Y11</f>
        <v>0</v>
      </c>
      <c r="AD11" s="25"/>
      <c r="AE11" s="25"/>
    </row>
    <row r="12" spans="1:31" ht="15.75" thickBot="1">
      <c r="A12" s="11"/>
      <c r="B12" s="38"/>
      <c r="C12" s="40"/>
      <c r="D12" s="41"/>
      <c r="E12" s="40"/>
      <c r="F12" s="40"/>
      <c r="G12" s="41"/>
      <c r="H12" s="41"/>
      <c r="I12" s="41"/>
      <c r="J12" s="41"/>
      <c r="K12" s="41"/>
      <c r="L12" s="40"/>
      <c r="M12" s="40"/>
      <c r="N12" s="3"/>
      <c r="R12" s="11"/>
      <c r="S12" s="38"/>
      <c r="T12" s="40"/>
      <c r="U12" s="40"/>
      <c r="V12" s="40"/>
      <c r="W12" s="41"/>
      <c r="X12" s="41"/>
      <c r="Y12" s="41"/>
      <c r="Z12" s="295"/>
      <c r="AA12" s="41"/>
      <c r="AB12" s="41"/>
      <c r="AC12" s="41"/>
      <c r="AD12" s="41"/>
      <c r="AE12" s="41"/>
    </row>
    <row r="13" spans="1:31" ht="15.75" thickBot="1">
      <c r="A13" s="11"/>
      <c r="B13" s="42" t="s">
        <v>19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3"/>
      <c r="R13" s="11"/>
      <c r="S13" s="42" t="s">
        <v>19</v>
      </c>
      <c r="T13" s="43"/>
      <c r="U13" s="43"/>
      <c r="V13" s="43"/>
      <c r="W13" s="43"/>
      <c r="X13" s="43"/>
      <c r="Y13" s="43"/>
      <c r="Z13" s="296"/>
      <c r="AA13" s="43"/>
      <c r="AB13" s="43"/>
      <c r="AC13" s="43"/>
      <c r="AD13" s="43"/>
      <c r="AE13" s="43"/>
    </row>
    <row r="14" spans="1:31" ht="15" customHeight="1">
      <c r="A14" s="49">
        <v>3</v>
      </c>
      <c r="B14" s="47" t="s">
        <v>27</v>
      </c>
      <c r="C14" s="24">
        <v>215000</v>
      </c>
      <c r="D14" s="25">
        <f>+AB14</f>
        <v>0</v>
      </c>
      <c r="E14" s="260">
        <f>C14-D14</f>
        <v>215000</v>
      </c>
      <c r="F14" s="24">
        <f>E14*10%</f>
        <v>21500</v>
      </c>
      <c r="G14" s="26">
        <f>+E14-F14</f>
        <v>193500</v>
      </c>
      <c r="H14" s="25">
        <f>AC14</f>
        <v>1791.6666666666667</v>
      </c>
      <c r="I14" s="25">
        <f>+AD14</f>
        <v>0</v>
      </c>
      <c r="J14" s="25">
        <f>+AE14</f>
        <v>0</v>
      </c>
      <c r="K14" s="25">
        <f>G14-(J14+I14+H14)</f>
        <v>191708.33333333334</v>
      </c>
      <c r="L14" s="373"/>
      <c r="M14" s="374"/>
      <c r="N14" s="374"/>
      <c r="O14" s="375"/>
      <c r="P14" s="227"/>
      <c r="Q14" s="227"/>
      <c r="R14" s="49">
        <v>8</v>
      </c>
      <c r="S14" s="47" t="s">
        <v>27</v>
      </c>
      <c r="T14" s="24">
        <v>215000</v>
      </c>
      <c r="U14" s="24">
        <v>215000</v>
      </c>
      <c r="V14" s="24">
        <f>U14*10%</f>
        <v>21500</v>
      </c>
      <c r="W14" s="25">
        <f>+U14-V14</f>
        <v>193500</v>
      </c>
      <c r="X14" s="25">
        <f>+U14/30</f>
        <v>7166.666666666667</v>
      </c>
      <c r="Y14" s="25">
        <f>+X14/8</f>
        <v>895.83333333333337</v>
      </c>
      <c r="Z14" s="292"/>
      <c r="AA14" s="257">
        <v>2</v>
      </c>
      <c r="AB14" s="25">
        <f>+Z14*X14</f>
        <v>0</v>
      </c>
      <c r="AC14" s="25">
        <f>+AA14*Y14</f>
        <v>1791.6666666666667</v>
      </c>
      <c r="AD14" s="25"/>
      <c r="AE14" s="25"/>
    </row>
    <row r="15" spans="1:31" ht="15.75" thickBot="1">
      <c r="A15" s="11"/>
      <c r="B15" s="46"/>
      <c r="C15" s="40"/>
      <c r="D15" s="41"/>
      <c r="E15" s="40"/>
      <c r="F15" s="40"/>
      <c r="G15" s="41"/>
      <c r="H15" s="41"/>
      <c r="I15" s="41"/>
      <c r="J15" s="41"/>
      <c r="K15" s="41"/>
      <c r="L15" s="40"/>
      <c r="M15" s="40"/>
      <c r="N15" s="3"/>
      <c r="R15" s="11"/>
      <c r="S15" s="46"/>
      <c r="T15" s="40"/>
      <c r="U15" s="40"/>
      <c r="V15" s="40"/>
      <c r="W15" s="41"/>
      <c r="X15" s="41"/>
      <c r="Y15" s="41"/>
      <c r="Z15" s="295"/>
      <c r="AA15" s="41"/>
      <c r="AB15" s="41"/>
      <c r="AC15" s="41"/>
      <c r="AD15" s="41"/>
      <c r="AE15" s="41"/>
    </row>
    <row r="16" spans="1:31" ht="15.75" thickBot="1">
      <c r="A16" s="11"/>
      <c r="B16" s="42" t="s">
        <v>22</v>
      </c>
      <c r="C16" s="40"/>
      <c r="D16" s="41"/>
      <c r="E16" s="40"/>
      <c r="F16" s="40"/>
      <c r="G16" s="41"/>
      <c r="H16" s="41"/>
      <c r="I16" s="41"/>
      <c r="J16" s="41"/>
      <c r="K16" s="41"/>
      <c r="L16" s="40"/>
      <c r="M16" s="40"/>
      <c r="N16" s="3"/>
      <c r="R16" s="11"/>
      <c r="S16" s="42" t="s">
        <v>22</v>
      </c>
      <c r="T16" s="40"/>
      <c r="U16" s="40"/>
      <c r="V16" s="40"/>
      <c r="W16" s="41"/>
      <c r="X16" s="41"/>
      <c r="Y16" s="41"/>
      <c r="Z16" s="295"/>
      <c r="AA16" s="41"/>
      <c r="AB16" s="41"/>
      <c r="AC16" s="41"/>
      <c r="AD16" s="41"/>
      <c r="AE16" s="41"/>
    </row>
    <row r="17" spans="1:31" ht="15" customHeight="1">
      <c r="A17" s="35">
        <v>4</v>
      </c>
      <c r="B17" s="36" t="s">
        <v>23</v>
      </c>
      <c r="C17" s="24">
        <v>334000</v>
      </c>
      <c r="D17" s="25">
        <f>+AB17</f>
        <v>0</v>
      </c>
      <c r="E17" s="88">
        <f t="shared" ref="E17:E19" si="4">C17-D17</f>
        <v>334000</v>
      </c>
      <c r="F17" s="24">
        <f t="shared" ref="F17:F19" si="5">E17*10%</f>
        <v>33400</v>
      </c>
      <c r="G17" s="26">
        <f>+E17-F17</f>
        <v>300600</v>
      </c>
      <c r="H17" s="25">
        <f t="shared" ref="H17:H18" si="6">AC17</f>
        <v>0</v>
      </c>
      <c r="I17" s="25">
        <f t="shared" ref="I17" si="7">+AD17</f>
        <v>1000</v>
      </c>
      <c r="J17" s="25">
        <v>3290</v>
      </c>
      <c r="K17" s="25">
        <f>G17-(J17+I17+H17)</f>
        <v>296310</v>
      </c>
      <c r="L17" s="373"/>
      <c r="M17" s="374"/>
      <c r="N17" s="374"/>
      <c r="O17" s="375"/>
      <c r="R17" s="35">
        <v>5</v>
      </c>
      <c r="S17" s="36" t="s">
        <v>23</v>
      </c>
      <c r="T17" s="24">
        <v>334000</v>
      </c>
      <c r="U17" s="24">
        <v>334000</v>
      </c>
      <c r="V17" s="24">
        <f t="shared" ref="V17:V19" si="8">U17*10%</f>
        <v>33400</v>
      </c>
      <c r="W17" s="25">
        <f>+U17-V17</f>
        <v>300600</v>
      </c>
      <c r="X17" s="25">
        <f>+U17/30</f>
        <v>11133.333333333334</v>
      </c>
      <c r="Y17" s="25">
        <f>+X17/8</f>
        <v>1391.6666666666667</v>
      </c>
      <c r="Z17" s="292"/>
      <c r="AA17" s="257"/>
      <c r="AB17" s="25">
        <f t="shared" ref="AB17:AC19" si="9">+Z17*X17</f>
        <v>0</v>
      </c>
      <c r="AC17" s="25">
        <f t="shared" si="9"/>
        <v>0</v>
      </c>
      <c r="AD17" s="25">
        <v>1000</v>
      </c>
      <c r="AE17" s="25">
        <v>4790</v>
      </c>
    </row>
    <row r="18" spans="1:31" ht="15" customHeight="1">
      <c r="A18" s="35">
        <v>5</v>
      </c>
      <c r="B18" s="47" t="s">
        <v>24</v>
      </c>
      <c r="C18" s="24">
        <v>334000</v>
      </c>
      <c r="D18" s="25">
        <f>+AB18</f>
        <v>0</v>
      </c>
      <c r="E18" s="88">
        <f t="shared" si="4"/>
        <v>334000</v>
      </c>
      <c r="F18" s="24">
        <f t="shared" si="5"/>
        <v>33400</v>
      </c>
      <c r="G18" s="26">
        <f>+E18-F18</f>
        <v>300600</v>
      </c>
      <c r="H18" s="25">
        <f t="shared" si="6"/>
        <v>4175</v>
      </c>
      <c r="I18" s="25">
        <v>1000</v>
      </c>
      <c r="J18" s="25">
        <v>11510</v>
      </c>
      <c r="K18" s="25">
        <f>G18-(J18+I18+H18)</f>
        <v>283915</v>
      </c>
      <c r="L18" s="373"/>
      <c r="M18" s="374"/>
      <c r="N18" s="374"/>
      <c r="O18" s="375"/>
      <c r="R18" s="35">
        <v>6</v>
      </c>
      <c r="S18" s="47" t="s">
        <v>24</v>
      </c>
      <c r="T18" s="24">
        <v>334000</v>
      </c>
      <c r="U18" s="24">
        <v>334000</v>
      </c>
      <c r="V18" s="24">
        <f t="shared" si="8"/>
        <v>33400</v>
      </c>
      <c r="W18" s="25">
        <f>+U18-V18</f>
        <v>300600</v>
      </c>
      <c r="X18" s="25">
        <f>+U18/30</f>
        <v>11133.333333333334</v>
      </c>
      <c r="Y18" s="25">
        <f>+X18/8</f>
        <v>1391.6666666666667</v>
      </c>
      <c r="Z18" s="292"/>
      <c r="AA18" s="257">
        <v>3</v>
      </c>
      <c r="AB18" s="25">
        <f t="shared" si="9"/>
        <v>0</v>
      </c>
      <c r="AC18" s="25">
        <f t="shared" si="9"/>
        <v>4175</v>
      </c>
      <c r="AD18" s="25">
        <v>1000</v>
      </c>
      <c r="AE18" s="25">
        <v>9770</v>
      </c>
    </row>
    <row r="19" spans="1:31" ht="15" customHeight="1">
      <c r="A19" s="35">
        <v>6</v>
      </c>
      <c r="B19" s="47" t="s">
        <v>381</v>
      </c>
      <c r="C19" s="24">
        <v>444444</v>
      </c>
      <c r="D19" s="25">
        <f>+AB19</f>
        <v>0</v>
      </c>
      <c r="E19" s="88">
        <f t="shared" si="4"/>
        <v>444444</v>
      </c>
      <c r="F19" s="24">
        <f t="shared" si="5"/>
        <v>44444.4</v>
      </c>
      <c r="G19" s="26">
        <f>+E19-F19</f>
        <v>399999.6</v>
      </c>
      <c r="H19" s="25">
        <v>0</v>
      </c>
      <c r="I19" s="25">
        <v>0</v>
      </c>
      <c r="J19" s="25">
        <v>0</v>
      </c>
      <c r="K19" s="25">
        <f>G19-(J19+I19+H19)</f>
        <v>399999.6</v>
      </c>
      <c r="L19" s="373"/>
      <c r="M19" s="374"/>
      <c r="N19" s="374"/>
      <c r="O19" s="375"/>
      <c r="R19" s="35">
        <v>7</v>
      </c>
      <c r="S19" s="47" t="s">
        <v>381</v>
      </c>
      <c r="T19" s="45" t="s">
        <v>382</v>
      </c>
      <c r="U19" s="24">
        <v>444444</v>
      </c>
      <c r="V19" s="24">
        <f t="shared" si="8"/>
        <v>44444.4</v>
      </c>
      <c r="W19" s="25">
        <f>+U19-V19</f>
        <v>399999.6</v>
      </c>
      <c r="X19" s="25">
        <f>+U19/30</f>
        <v>14814.8</v>
      </c>
      <c r="Y19" s="25">
        <f>+X19/8</f>
        <v>1851.85</v>
      </c>
      <c r="Z19" s="292"/>
      <c r="AA19" s="257"/>
      <c r="AB19" s="25">
        <f t="shared" si="9"/>
        <v>0</v>
      </c>
      <c r="AC19" s="25">
        <f t="shared" si="9"/>
        <v>0</v>
      </c>
      <c r="AD19" s="25">
        <v>1000</v>
      </c>
      <c r="AE19" s="25">
        <v>0</v>
      </c>
    </row>
    <row r="20" spans="1:31" ht="15.75" thickBot="1">
      <c r="A20" s="11"/>
      <c r="B20" s="46"/>
      <c r="C20" s="39"/>
      <c r="D20" s="41"/>
      <c r="E20" s="40"/>
      <c r="F20" s="40"/>
      <c r="G20" s="41"/>
      <c r="H20" s="41"/>
      <c r="I20" s="41"/>
      <c r="J20" s="41"/>
      <c r="K20" s="41"/>
      <c r="L20" s="40"/>
      <c r="M20" s="40"/>
      <c r="N20" s="3"/>
      <c r="R20" s="11"/>
      <c r="S20" s="46"/>
      <c r="T20" s="39"/>
      <c r="U20" s="40"/>
      <c r="V20" s="40"/>
      <c r="W20" s="41"/>
      <c r="X20" s="41"/>
      <c r="Y20" s="41"/>
      <c r="Z20" s="295"/>
      <c r="AA20" s="41"/>
      <c r="AB20" s="41"/>
      <c r="AC20" s="41"/>
      <c r="AD20" s="41"/>
      <c r="AE20" s="41"/>
    </row>
    <row r="21" spans="1:31" ht="15.75" thickBot="1">
      <c r="A21" s="11"/>
      <c r="B21" s="19" t="s">
        <v>25</v>
      </c>
      <c r="C21" s="48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3"/>
      <c r="R21" s="11"/>
      <c r="S21" s="19" t="s">
        <v>25</v>
      </c>
      <c r="T21" s="48"/>
      <c r="U21" s="43"/>
      <c r="V21" s="43"/>
      <c r="W21" s="43"/>
      <c r="X21" s="43"/>
      <c r="Y21" s="43"/>
      <c r="Z21" s="296"/>
      <c r="AA21" s="43"/>
      <c r="AB21" s="43"/>
      <c r="AC21" s="43"/>
      <c r="AD21" s="43"/>
      <c r="AE21" s="43"/>
    </row>
    <row r="22" spans="1:31" ht="15" customHeight="1">
      <c r="A22" s="35">
        <v>7</v>
      </c>
      <c r="B22" s="36" t="s">
        <v>26</v>
      </c>
      <c r="C22" s="24">
        <v>130000</v>
      </c>
      <c r="D22" s="25">
        <f>+AB22</f>
        <v>0</v>
      </c>
      <c r="E22" s="88">
        <f t="shared" ref="E22" si="10">C22-D22</f>
        <v>130000</v>
      </c>
      <c r="F22" s="24">
        <f t="shared" ref="F22:F24" si="11">E22*10%</f>
        <v>13000</v>
      </c>
      <c r="G22" s="26">
        <f>+E22-F22</f>
        <v>117000</v>
      </c>
      <c r="H22" s="25">
        <f t="shared" ref="H22:H24" si="12">AC22</f>
        <v>0</v>
      </c>
      <c r="I22" s="25">
        <f t="shared" ref="I22:J24" si="13">+AD22</f>
        <v>0</v>
      </c>
      <c r="J22" s="25">
        <f t="shared" si="13"/>
        <v>0</v>
      </c>
      <c r="K22" s="25">
        <f>G22-(J22+I22+H22)</f>
        <v>117000</v>
      </c>
      <c r="L22" s="373"/>
      <c r="M22" s="374"/>
      <c r="N22" s="374"/>
      <c r="O22" s="375"/>
      <c r="R22" s="35">
        <v>7</v>
      </c>
      <c r="S22" s="36" t="s">
        <v>26</v>
      </c>
      <c r="T22" s="24">
        <v>130000</v>
      </c>
      <c r="U22" s="24">
        <v>130000</v>
      </c>
      <c r="V22" s="24">
        <f t="shared" ref="V22:V24" si="14">U22*10%</f>
        <v>13000</v>
      </c>
      <c r="W22" s="25">
        <f>+U22-V22</f>
        <v>117000</v>
      </c>
      <c r="X22" s="25">
        <f>+U22/30</f>
        <v>4333.333333333333</v>
      </c>
      <c r="Y22" s="25">
        <f>+X22/8</f>
        <v>541.66666666666663</v>
      </c>
      <c r="Z22" s="292"/>
      <c r="AA22" s="257"/>
      <c r="AB22" s="25">
        <f t="shared" ref="AB22:AC24" si="15">+Z22*X22</f>
        <v>0</v>
      </c>
      <c r="AC22" s="25">
        <f t="shared" si="15"/>
        <v>0</v>
      </c>
      <c r="AD22" s="25"/>
      <c r="AE22" s="25"/>
    </row>
    <row r="23" spans="1:31" ht="15" customHeight="1">
      <c r="A23" s="49">
        <v>8</v>
      </c>
      <c r="B23" s="47" t="s">
        <v>354</v>
      </c>
      <c r="C23" s="24">
        <v>100000</v>
      </c>
      <c r="D23" s="25">
        <f>+AB23</f>
        <v>0</v>
      </c>
      <c r="E23" s="88">
        <v>100000</v>
      </c>
      <c r="F23" s="24">
        <f t="shared" si="11"/>
        <v>10000</v>
      </c>
      <c r="G23" s="26">
        <f>+E23-F23</f>
        <v>90000</v>
      </c>
      <c r="H23" s="25">
        <f t="shared" si="12"/>
        <v>0</v>
      </c>
      <c r="I23" s="25">
        <f t="shared" si="13"/>
        <v>0</v>
      </c>
      <c r="J23" s="25">
        <f t="shared" si="13"/>
        <v>0</v>
      </c>
      <c r="K23" s="25">
        <f>G23-(J23+I23+H23)</f>
        <v>90000</v>
      </c>
      <c r="L23" s="373"/>
      <c r="M23" s="374"/>
      <c r="N23" s="374"/>
      <c r="O23" s="375"/>
      <c r="P23" s="227"/>
      <c r="Q23" s="227"/>
      <c r="R23" s="49">
        <v>8</v>
      </c>
      <c r="S23" s="47" t="s">
        <v>354</v>
      </c>
      <c r="T23" s="24">
        <v>100000</v>
      </c>
      <c r="U23" s="24">
        <v>100000</v>
      </c>
      <c r="V23" s="24">
        <f t="shared" si="14"/>
        <v>10000</v>
      </c>
      <c r="W23" s="25">
        <f>+U23-V23</f>
        <v>90000</v>
      </c>
      <c r="X23" s="25">
        <f>+U23/30</f>
        <v>3333.3333333333335</v>
      </c>
      <c r="Y23" s="25">
        <f>+X23/8</f>
        <v>416.66666666666669</v>
      </c>
      <c r="Z23" s="292"/>
      <c r="AA23" s="257"/>
      <c r="AB23" s="25">
        <f t="shared" si="15"/>
        <v>0</v>
      </c>
      <c r="AC23" s="25">
        <f t="shared" si="15"/>
        <v>0</v>
      </c>
      <c r="AD23" s="25"/>
      <c r="AE23" s="25"/>
    </row>
    <row r="24" spans="1:31" ht="15" customHeight="1">
      <c r="A24" s="49">
        <v>9</v>
      </c>
      <c r="B24" s="47" t="s">
        <v>383</v>
      </c>
      <c r="C24" s="24">
        <v>100000</v>
      </c>
      <c r="D24" s="25">
        <f>+AB24</f>
        <v>0</v>
      </c>
      <c r="E24" s="88">
        <f t="shared" ref="E24" si="16">C24-D24</f>
        <v>100000</v>
      </c>
      <c r="F24" s="24">
        <f t="shared" si="11"/>
        <v>10000</v>
      </c>
      <c r="G24" s="26">
        <f>+E24-F24</f>
        <v>90000</v>
      </c>
      <c r="H24" s="25">
        <f t="shared" si="12"/>
        <v>0</v>
      </c>
      <c r="I24" s="25">
        <f t="shared" si="13"/>
        <v>0</v>
      </c>
      <c r="J24" s="25">
        <f t="shared" si="13"/>
        <v>0</v>
      </c>
      <c r="K24" s="25">
        <f>G24-(J24+I24+H24)</f>
        <v>90000</v>
      </c>
      <c r="L24" s="373"/>
      <c r="M24" s="374"/>
      <c r="N24" s="374"/>
      <c r="O24" s="375"/>
      <c r="P24" s="227"/>
      <c r="Q24" s="227"/>
      <c r="R24" s="49">
        <v>8</v>
      </c>
      <c r="S24" s="47" t="s">
        <v>383</v>
      </c>
      <c r="T24" s="24">
        <v>100000</v>
      </c>
      <c r="U24" s="24">
        <v>100000</v>
      </c>
      <c r="V24" s="24">
        <f t="shared" si="14"/>
        <v>10000</v>
      </c>
      <c r="W24" s="25">
        <f>+U24-V24</f>
        <v>90000</v>
      </c>
      <c r="X24" s="25">
        <f>+U24/30</f>
        <v>3333.3333333333335</v>
      </c>
      <c r="Y24" s="25">
        <f>+X24/8</f>
        <v>416.66666666666669</v>
      </c>
      <c r="Z24" s="292"/>
      <c r="AA24" s="257"/>
      <c r="AB24" s="25">
        <f t="shared" si="15"/>
        <v>0</v>
      </c>
      <c r="AC24" s="25">
        <f t="shared" si="15"/>
        <v>0</v>
      </c>
      <c r="AD24" s="25"/>
      <c r="AE24" s="25"/>
    </row>
    <row r="25" spans="1:31" ht="15.75" thickBot="1">
      <c r="A25" s="11"/>
      <c r="B25" s="46"/>
      <c r="C25" s="39"/>
      <c r="D25" s="41"/>
      <c r="E25" s="40"/>
      <c r="F25" s="40"/>
      <c r="G25" s="41"/>
      <c r="H25" s="41"/>
      <c r="I25" s="41"/>
      <c r="J25" s="41"/>
      <c r="K25" s="41"/>
      <c r="L25" s="40"/>
      <c r="M25" s="40"/>
      <c r="N25" s="3"/>
      <c r="P25" s="227"/>
      <c r="Q25" s="227"/>
      <c r="R25" s="11"/>
      <c r="S25" s="46"/>
      <c r="T25" s="39"/>
      <c r="U25" s="40"/>
      <c r="V25" s="40"/>
      <c r="W25" s="41"/>
      <c r="X25" s="41"/>
      <c r="Y25" s="41"/>
      <c r="Z25" s="295"/>
      <c r="AA25" s="41"/>
      <c r="AB25" s="41"/>
      <c r="AC25" s="41"/>
      <c r="AD25" s="41"/>
      <c r="AE25" s="41"/>
    </row>
    <row r="26" spans="1:31" ht="15.75" thickBot="1">
      <c r="A26" s="18"/>
      <c r="B26" s="19" t="s">
        <v>29</v>
      </c>
      <c r="C26" s="39"/>
      <c r="D26" s="41"/>
      <c r="E26" s="40"/>
      <c r="F26" s="40"/>
      <c r="G26" s="41"/>
      <c r="H26" s="41"/>
      <c r="I26" s="41"/>
      <c r="J26" s="41"/>
      <c r="K26" s="41"/>
      <c r="L26" s="40"/>
      <c r="M26" s="40"/>
      <c r="N26" s="3"/>
      <c r="P26" s="227"/>
      <c r="Q26" s="227"/>
      <c r="R26" s="18"/>
      <c r="S26" s="19" t="s">
        <v>29</v>
      </c>
      <c r="T26" s="39"/>
      <c r="U26" s="40"/>
      <c r="V26" s="40"/>
      <c r="W26" s="41"/>
      <c r="X26" s="41"/>
      <c r="Y26" s="41"/>
      <c r="Z26" s="295"/>
      <c r="AA26" s="41"/>
      <c r="AB26" s="41"/>
      <c r="AC26" s="41"/>
      <c r="AD26" s="41"/>
      <c r="AE26" s="41"/>
    </row>
    <row r="27" spans="1:31" ht="15" customHeight="1">
      <c r="A27" s="50">
        <v>10</v>
      </c>
      <c r="B27" s="36" t="s">
        <v>30</v>
      </c>
      <c r="C27" s="24">
        <f>270000</f>
        <v>270000</v>
      </c>
      <c r="D27" s="25">
        <f>+AB27</f>
        <v>0</v>
      </c>
      <c r="E27" s="88">
        <f>C27-D27</f>
        <v>270000</v>
      </c>
      <c r="F27" s="24">
        <f t="shared" ref="F27" si="17">E27*10%</f>
        <v>27000</v>
      </c>
      <c r="G27" s="26">
        <f>+E27-F27</f>
        <v>243000</v>
      </c>
      <c r="H27" s="25">
        <f>AC27</f>
        <v>0</v>
      </c>
      <c r="I27" s="25">
        <f>+AD27</f>
        <v>0</v>
      </c>
      <c r="J27" s="25">
        <v>0</v>
      </c>
      <c r="K27" s="25">
        <f>G27-(J27+I27+H27)</f>
        <v>243000</v>
      </c>
      <c r="L27" s="373"/>
      <c r="M27" s="374"/>
      <c r="N27" s="374"/>
      <c r="O27" s="375"/>
      <c r="P27" s="227"/>
      <c r="Q27" s="227"/>
      <c r="R27" s="50">
        <v>9</v>
      </c>
      <c r="S27" s="36" t="s">
        <v>30</v>
      </c>
      <c r="T27" s="24">
        <f>270000</f>
        <v>270000</v>
      </c>
      <c r="U27" s="24">
        <f>270000</f>
        <v>270000</v>
      </c>
      <c r="V27" s="24">
        <f t="shared" ref="V27" si="18">U27*10%</f>
        <v>27000</v>
      </c>
      <c r="W27" s="25">
        <f>+U27-V27</f>
        <v>243000</v>
      </c>
      <c r="X27" s="25">
        <f>+U27/30</f>
        <v>9000</v>
      </c>
      <c r="Y27" s="25">
        <f>+X27/8</f>
        <v>1125</v>
      </c>
      <c r="Z27" s="292"/>
      <c r="AA27" s="257"/>
      <c r="AB27" s="25">
        <f>+Z27*X27</f>
        <v>0</v>
      </c>
      <c r="AC27" s="25">
        <f>+AA27*Y27</f>
        <v>0</v>
      </c>
      <c r="AD27" s="25"/>
      <c r="AE27" s="25">
        <v>350</v>
      </c>
    </row>
    <row r="28" spans="1:31" ht="15.75" thickBot="1">
      <c r="A28" s="11"/>
      <c r="B28" s="51"/>
      <c r="C28" s="40"/>
      <c r="D28" s="41"/>
      <c r="E28" s="40"/>
      <c r="F28" s="40"/>
      <c r="G28" s="41"/>
      <c r="H28" s="41"/>
      <c r="I28" s="41"/>
      <c r="J28" s="41"/>
      <c r="K28" s="41"/>
      <c r="L28" s="40"/>
      <c r="M28" s="40"/>
      <c r="N28" s="3"/>
      <c r="R28" s="11"/>
      <c r="S28" s="51"/>
      <c r="T28" s="40"/>
      <c r="U28" s="40"/>
      <c r="V28" s="40"/>
      <c r="W28" s="41"/>
      <c r="X28" s="41"/>
      <c r="Y28" s="41"/>
      <c r="Z28" s="295"/>
      <c r="AA28" s="41"/>
      <c r="AB28" s="41"/>
      <c r="AC28" s="41"/>
      <c r="AD28" s="41"/>
      <c r="AE28" s="41"/>
    </row>
    <row r="29" spans="1:31" ht="15.75" thickBot="1">
      <c r="A29" s="11"/>
      <c r="B29" s="19" t="s">
        <v>31</v>
      </c>
      <c r="C29" s="52"/>
      <c r="D29" s="43"/>
      <c r="E29" s="52"/>
      <c r="F29" s="52"/>
      <c r="G29" s="52"/>
      <c r="H29" s="43"/>
      <c r="I29" s="43"/>
      <c r="J29" s="43"/>
      <c r="K29" s="43"/>
      <c r="L29" s="43"/>
      <c r="M29" s="43"/>
      <c r="N29" s="3"/>
      <c r="R29" s="11"/>
      <c r="S29" s="19" t="s">
        <v>31</v>
      </c>
      <c r="T29" s="52"/>
      <c r="U29" s="52"/>
      <c r="V29" s="52"/>
      <c r="W29" s="52"/>
      <c r="X29" s="43"/>
      <c r="Y29" s="43"/>
      <c r="Z29" s="296"/>
      <c r="AA29" s="43"/>
      <c r="AB29" s="43"/>
      <c r="AC29" s="43"/>
      <c r="AD29" s="43"/>
      <c r="AE29" s="43"/>
    </row>
    <row r="30" spans="1:31">
      <c r="A30" s="50">
        <v>11</v>
      </c>
      <c r="B30" s="90" t="s">
        <v>104</v>
      </c>
      <c r="C30" s="24">
        <v>250000</v>
      </c>
      <c r="D30" s="25">
        <f>+AB30</f>
        <v>0</v>
      </c>
      <c r="E30" s="88">
        <f>C30-D30</f>
        <v>250000</v>
      </c>
      <c r="F30" s="24">
        <f>E30*10%</f>
        <v>25000</v>
      </c>
      <c r="G30" s="26">
        <f>+E30-F30</f>
        <v>225000</v>
      </c>
      <c r="H30" s="25">
        <f>AC30</f>
        <v>4166.666666666667</v>
      </c>
      <c r="I30" s="25">
        <f>+AD30</f>
        <v>0</v>
      </c>
      <c r="J30" s="25">
        <f>+AE30</f>
        <v>0</v>
      </c>
      <c r="K30" s="25">
        <f>G30-(H30+I30+J30)</f>
        <v>220833.33333333334</v>
      </c>
      <c r="L30" s="373"/>
      <c r="M30" s="374"/>
      <c r="N30" s="374"/>
      <c r="O30" s="375"/>
      <c r="R30" s="50">
        <v>10</v>
      </c>
      <c r="S30" s="89" t="s">
        <v>104</v>
      </c>
      <c r="T30" s="24">
        <v>250000</v>
      </c>
      <c r="U30" s="24">
        <v>250000</v>
      </c>
      <c r="V30" s="24">
        <f>U30*10%</f>
        <v>25000</v>
      </c>
      <c r="W30" s="297">
        <f>+U30-V30</f>
        <v>225000</v>
      </c>
      <c r="X30" s="25">
        <f>+U30/30</f>
        <v>8333.3333333333339</v>
      </c>
      <c r="Y30" s="25">
        <f>+X30/8</f>
        <v>1041.6666666666667</v>
      </c>
      <c r="Z30" s="292"/>
      <c r="AA30" s="257">
        <v>4</v>
      </c>
      <c r="AB30" s="25">
        <f>+Z30*X30</f>
        <v>0</v>
      </c>
      <c r="AC30" s="25">
        <f>+AA30*Y30</f>
        <v>4166.666666666667</v>
      </c>
      <c r="AD30" s="25"/>
      <c r="AE30" s="25"/>
    </row>
    <row r="31" spans="1:31" s="176" customFormat="1" ht="15" customHeight="1">
      <c r="A31" s="50">
        <v>12</v>
      </c>
      <c r="B31" s="47" t="s">
        <v>326</v>
      </c>
      <c r="C31" s="24">
        <v>210000</v>
      </c>
      <c r="D31" s="25">
        <f>+AB31</f>
        <v>0</v>
      </c>
      <c r="E31" s="24">
        <f t="shared" ref="E31" si="19">C31-D31</f>
        <v>210000</v>
      </c>
      <c r="F31" s="24">
        <f t="shared" ref="F31" si="20">E31*10%</f>
        <v>21000</v>
      </c>
      <c r="G31" s="25">
        <f>+E31-F31</f>
        <v>189000</v>
      </c>
      <c r="H31" s="25">
        <f t="shared" ref="H31" si="21">AC31</f>
        <v>0</v>
      </c>
      <c r="I31" s="25">
        <f t="shared" ref="I31:J31" si="22">+AD31</f>
        <v>0</v>
      </c>
      <c r="J31" s="25">
        <f t="shared" si="22"/>
        <v>0</v>
      </c>
      <c r="K31" s="25">
        <f>G31-(J31+I31+H31)</f>
        <v>189000</v>
      </c>
      <c r="L31" s="373" t="s">
        <v>418</v>
      </c>
      <c r="M31" s="374"/>
      <c r="N31" s="374"/>
      <c r="O31" s="375"/>
      <c r="R31" s="50">
        <v>11</v>
      </c>
      <c r="S31" s="47" t="s">
        <v>33</v>
      </c>
      <c r="T31" s="24">
        <v>210000</v>
      </c>
      <c r="U31" s="24">
        <v>210000</v>
      </c>
      <c r="V31" s="24">
        <f t="shared" ref="V31" si="23">U31*10%</f>
        <v>21000</v>
      </c>
      <c r="W31" s="25">
        <f>+U31-V31</f>
        <v>189000</v>
      </c>
      <c r="X31" s="25">
        <f>+U31/30</f>
        <v>7000</v>
      </c>
      <c r="Y31" s="25">
        <f>+X31/8</f>
        <v>875</v>
      </c>
      <c r="Z31" s="292"/>
      <c r="AA31" s="257"/>
      <c r="AB31" s="25">
        <f>+Z31*X31</f>
        <v>0</v>
      </c>
      <c r="AC31" s="25">
        <f>+AA31*Y31</f>
        <v>0</v>
      </c>
      <c r="AD31" s="25"/>
      <c r="AE31" s="25"/>
    </row>
    <row r="32" spans="1:31" ht="15.75" thickBot="1">
      <c r="A32" s="11"/>
      <c r="B32" s="38"/>
      <c r="C32" s="39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3"/>
      <c r="R32" s="11"/>
      <c r="S32" s="38"/>
      <c r="T32" s="39"/>
      <c r="U32" s="55"/>
      <c r="V32" s="55"/>
      <c r="W32" s="55"/>
      <c r="X32" s="55"/>
      <c r="Y32" s="55"/>
      <c r="Z32" s="298"/>
      <c r="AA32" s="55"/>
      <c r="AB32" s="55"/>
      <c r="AC32" s="55"/>
      <c r="AD32" s="55"/>
      <c r="AE32" s="55"/>
    </row>
    <row r="33" spans="1:31" ht="15.75" thickBot="1">
      <c r="A33" s="11"/>
      <c r="B33" s="56" t="s">
        <v>34</v>
      </c>
      <c r="C33" s="57">
        <f t="shared" ref="C33:D33" si="24">SUM(C8:C31)</f>
        <v>2827444</v>
      </c>
      <c r="D33" s="57">
        <f t="shared" si="24"/>
        <v>0</v>
      </c>
      <c r="E33" s="58">
        <f t="shared" ref="E33:J33" si="25">SUM(E8:E32)</f>
        <v>2827444</v>
      </c>
      <c r="F33" s="299">
        <f t="shared" si="25"/>
        <v>282744.40000000002</v>
      </c>
      <c r="G33" s="299">
        <f t="shared" si="25"/>
        <v>2544699.6</v>
      </c>
      <c r="H33" s="262">
        <f t="shared" si="25"/>
        <v>11070.833333333334</v>
      </c>
      <c r="I33" s="57">
        <f t="shared" si="25"/>
        <v>2000</v>
      </c>
      <c r="J33" s="57">
        <f t="shared" si="25"/>
        <v>14800</v>
      </c>
      <c r="K33" s="240">
        <f>SUM(K8:K32)</f>
        <v>2516828.2666666671</v>
      </c>
      <c r="L33" s="224"/>
      <c r="M33" s="55"/>
      <c r="N33" s="3"/>
      <c r="R33" s="11"/>
      <c r="S33" s="56" t="s">
        <v>34</v>
      </c>
      <c r="T33" s="57">
        <f t="shared" ref="T33:AE33" si="26">SUM(T8:T31)</f>
        <v>2383000</v>
      </c>
      <c r="U33" s="57">
        <f t="shared" si="26"/>
        <v>2827444</v>
      </c>
      <c r="V33" s="57">
        <f t="shared" si="26"/>
        <v>282744.40000000002</v>
      </c>
      <c r="W33" s="57">
        <f t="shared" si="26"/>
        <v>2544699.6</v>
      </c>
      <c r="X33" s="57">
        <f t="shared" si="26"/>
        <v>94248.133333333331</v>
      </c>
      <c r="Y33" s="57">
        <f t="shared" si="26"/>
        <v>11781.016666666666</v>
      </c>
      <c r="Z33" s="300">
        <f t="shared" si="26"/>
        <v>0</v>
      </c>
      <c r="AA33" s="301">
        <f t="shared" si="26"/>
        <v>10</v>
      </c>
      <c r="AB33" s="57">
        <f t="shared" si="26"/>
        <v>0</v>
      </c>
      <c r="AC33" s="57">
        <f t="shared" si="26"/>
        <v>11070.833333333334</v>
      </c>
      <c r="AD33" s="57">
        <f t="shared" si="26"/>
        <v>3000</v>
      </c>
      <c r="AE33" s="57">
        <f t="shared" si="26"/>
        <v>14910</v>
      </c>
    </row>
    <row r="34" spans="1:31" ht="15.75" thickBot="1">
      <c r="A34" s="11"/>
      <c r="B34" s="46"/>
      <c r="C34" s="39"/>
      <c r="D34" s="41"/>
      <c r="E34" s="40"/>
      <c r="F34" s="40"/>
      <c r="G34" s="41"/>
      <c r="H34" s="41"/>
      <c r="I34" s="41"/>
      <c r="J34" s="41"/>
      <c r="K34" s="41"/>
      <c r="L34" s="40"/>
      <c r="M34" s="40"/>
      <c r="R34" s="11"/>
      <c r="S34" s="46"/>
      <c r="T34" s="39"/>
      <c r="U34" s="40"/>
      <c r="V34" s="40"/>
      <c r="W34" s="41"/>
      <c r="X34" s="41"/>
      <c r="Y34" s="41"/>
      <c r="Z34" s="295"/>
      <c r="AA34" s="41"/>
      <c r="AB34" s="41"/>
      <c r="AC34" s="41"/>
      <c r="AD34" s="41"/>
      <c r="AE34" s="41"/>
    </row>
    <row r="35" spans="1:31" ht="15.75" thickBot="1">
      <c r="A35" s="11"/>
      <c r="B35" s="19" t="s">
        <v>35</v>
      </c>
      <c r="C35" s="39"/>
      <c r="D35" s="41"/>
      <c r="E35" s="40"/>
      <c r="F35" s="40"/>
      <c r="G35" s="41"/>
      <c r="H35" s="41"/>
      <c r="I35" s="41"/>
      <c r="J35" s="41"/>
      <c r="K35" s="41"/>
      <c r="L35" s="40"/>
      <c r="M35" s="40"/>
      <c r="R35" s="11"/>
      <c r="S35" s="19" t="s">
        <v>35</v>
      </c>
      <c r="T35" s="39"/>
      <c r="U35" s="40"/>
      <c r="V35" s="40"/>
      <c r="W35" s="41"/>
      <c r="X35" s="41"/>
      <c r="Y35" s="41"/>
      <c r="Z35" s="295"/>
      <c r="AA35" s="41"/>
      <c r="AB35" s="41"/>
      <c r="AC35" s="41"/>
      <c r="AD35" s="41"/>
      <c r="AE35" s="41"/>
    </row>
    <row r="36" spans="1:31" ht="15" customHeight="1">
      <c r="A36" s="35">
        <v>13</v>
      </c>
      <c r="B36" s="36" t="s">
        <v>36</v>
      </c>
      <c r="C36" s="37">
        <v>130000</v>
      </c>
      <c r="D36" s="25">
        <f t="shared" ref="D36:D41" si="27">+AB36</f>
        <v>0</v>
      </c>
      <c r="E36" s="88">
        <f t="shared" ref="E36:E41" si="28">C36-D36</f>
        <v>130000</v>
      </c>
      <c r="F36" s="24">
        <f t="shared" ref="F36:F41" si="29">E36*10%</f>
        <v>13000</v>
      </c>
      <c r="G36" s="26">
        <f t="shared" ref="G36:G41" si="30">+E36-F36</f>
        <v>117000</v>
      </c>
      <c r="H36" s="25">
        <f t="shared" ref="H36:H41" si="31">AC36</f>
        <v>0</v>
      </c>
      <c r="I36" s="25">
        <f t="shared" ref="I36:J41" si="32">+AD36</f>
        <v>0</v>
      </c>
      <c r="J36" s="25">
        <f t="shared" si="32"/>
        <v>0</v>
      </c>
      <c r="K36" s="25">
        <f t="shared" ref="K36:K41" si="33">G36-(J36+I36+H36)</f>
        <v>117000</v>
      </c>
      <c r="L36" s="373"/>
      <c r="M36" s="374"/>
      <c r="N36" s="374"/>
      <c r="O36" s="375"/>
      <c r="R36" s="35">
        <v>12</v>
      </c>
      <c r="S36" s="36" t="s">
        <v>36</v>
      </c>
      <c r="T36" s="37">
        <v>130000</v>
      </c>
      <c r="U36" s="37">
        <v>130000</v>
      </c>
      <c r="V36" s="24">
        <f t="shared" ref="V36:V41" si="34">U36*10%</f>
        <v>13000</v>
      </c>
      <c r="W36" s="25">
        <f t="shared" ref="W36:W41" si="35">+U36-V36</f>
        <v>117000</v>
      </c>
      <c r="X36" s="25">
        <f t="shared" ref="X36:X41" si="36">+U36/30</f>
        <v>4333.333333333333</v>
      </c>
      <c r="Y36" s="25">
        <f t="shared" ref="Y36:Y41" si="37">+X36/8</f>
        <v>541.66666666666663</v>
      </c>
      <c r="Z36" s="292"/>
      <c r="AA36" s="257"/>
      <c r="AB36" s="25">
        <f t="shared" ref="AB36:AC41" si="38">+Z36*X36</f>
        <v>0</v>
      </c>
      <c r="AC36" s="25">
        <f t="shared" si="38"/>
        <v>0</v>
      </c>
      <c r="AD36" s="25"/>
      <c r="AE36" s="25"/>
    </row>
    <row r="37" spans="1:31" ht="15" customHeight="1">
      <c r="A37" s="35">
        <v>14</v>
      </c>
      <c r="B37" s="54" t="s">
        <v>37</v>
      </c>
      <c r="C37" s="24">
        <v>120000</v>
      </c>
      <c r="D37" s="25">
        <f t="shared" si="27"/>
        <v>0</v>
      </c>
      <c r="E37" s="88">
        <f t="shared" si="28"/>
        <v>120000</v>
      </c>
      <c r="F37" s="24">
        <f t="shared" si="29"/>
        <v>12000</v>
      </c>
      <c r="G37" s="26">
        <f t="shared" si="30"/>
        <v>108000</v>
      </c>
      <c r="H37" s="25">
        <f t="shared" si="31"/>
        <v>0</v>
      </c>
      <c r="I37" s="25">
        <f t="shared" si="32"/>
        <v>1000</v>
      </c>
      <c r="J37" s="25">
        <f t="shared" si="32"/>
        <v>0</v>
      </c>
      <c r="K37" s="25">
        <f t="shared" si="33"/>
        <v>107000</v>
      </c>
      <c r="L37" s="373"/>
      <c r="M37" s="374"/>
      <c r="N37" s="374"/>
      <c r="O37" s="375"/>
      <c r="R37" s="35">
        <v>13</v>
      </c>
      <c r="S37" s="54" t="s">
        <v>37</v>
      </c>
      <c r="T37" s="24">
        <v>120000</v>
      </c>
      <c r="U37" s="24">
        <v>120000</v>
      </c>
      <c r="V37" s="24">
        <f t="shared" si="34"/>
        <v>12000</v>
      </c>
      <c r="W37" s="25">
        <f t="shared" si="35"/>
        <v>108000</v>
      </c>
      <c r="X37" s="25">
        <f t="shared" si="36"/>
        <v>4000</v>
      </c>
      <c r="Y37" s="25">
        <f t="shared" si="37"/>
        <v>500</v>
      </c>
      <c r="Z37" s="292"/>
      <c r="AA37" s="257"/>
      <c r="AB37" s="25">
        <f t="shared" si="38"/>
        <v>0</v>
      </c>
      <c r="AC37" s="25">
        <f t="shared" si="38"/>
        <v>0</v>
      </c>
      <c r="AD37" s="25">
        <v>1000</v>
      </c>
      <c r="AE37" s="25"/>
    </row>
    <row r="38" spans="1:31" ht="15" customHeight="1">
      <c r="A38" s="35">
        <v>15</v>
      </c>
      <c r="B38" s="47" t="s">
        <v>38</v>
      </c>
      <c r="C38" s="24">
        <v>0</v>
      </c>
      <c r="D38" s="25">
        <f t="shared" si="27"/>
        <v>0</v>
      </c>
      <c r="E38" s="24">
        <f t="shared" si="28"/>
        <v>0</v>
      </c>
      <c r="F38" s="24">
        <f t="shared" si="29"/>
        <v>0</v>
      </c>
      <c r="G38" s="25">
        <f t="shared" si="30"/>
        <v>0</v>
      </c>
      <c r="H38" s="25">
        <f t="shared" si="31"/>
        <v>0</v>
      </c>
      <c r="I38" s="25">
        <f t="shared" si="32"/>
        <v>0</v>
      </c>
      <c r="J38" s="25">
        <f t="shared" si="32"/>
        <v>0</v>
      </c>
      <c r="K38" s="25">
        <f t="shared" si="33"/>
        <v>0</v>
      </c>
      <c r="L38" s="373" t="s">
        <v>357</v>
      </c>
      <c r="M38" s="374"/>
      <c r="N38" s="374"/>
      <c r="O38" s="375"/>
      <c r="R38" s="35">
        <v>14</v>
      </c>
      <c r="S38" s="47" t="s">
        <v>38</v>
      </c>
      <c r="T38" s="24">
        <v>230000</v>
      </c>
      <c r="U38" s="24">
        <v>230000</v>
      </c>
      <c r="V38" s="24">
        <f t="shared" si="34"/>
        <v>23000</v>
      </c>
      <c r="W38" s="25">
        <f t="shared" si="35"/>
        <v>207000</v>
      </c>
      <c r="X38" s="25">
        <f t="shared" si="36"/>
        <v>7666.666666666667</v>
      </c>
      <c r="Y38" s="25">
        <f t="shared" si="37"/>
        <v>958.33333333333337</v>
      </c>
      <c r="Z38" s="292"/>
      <c r="AA38" s="257"/>
      <c r="AB38" s="25">
        <f t="shared" si="38"/>
        <v>0</v>
      </c>
      <c r="AC38" s="25">
        <f t="shared" si="38"/>
        <v>0</v>
      </c>
      <c r="AD38" s="25"/>
      <c r="AE38" s="25"/>
    </row>
    <row r="39" spans="1:31" ht="15" customHeight="1">
      <c r="A39" s="35">
        <v>16</v>
      </c>
      <c r="B39" s="47" t="s">
        <v>39</v>
      </c>
      <c r="C39" s="24">
        <v>444444</v>
      </c>
      <c r="D39" s="25">
        <f t="shared" si="27"/>
        <v>0</v>
      </c>
      <c r="E39" s="88">
        <v>444444</v>
      </c>
      <c r="F39" s="24">
        <f t="shared" si="29"/>
        <v>44444.4</v>
      </c>
      <c r="G39" s="26">
        <f t="shared" si="30"/>
        <v>399999.6</v>
      </c>
      <c r="H39" s="25">
        <f t="shared" si="31"/>
        <v>5555.5499999999993</v>
      </c>
      <c r="I39" s="25">
        <f t="shared" si="32"/>
        <v>0</v>
      </c>
      <c r="J39" s="25">
        <f t="shared" si="32"/>
        <v>0</v>
      </c>
      <c r="K39" s="25">
        <f t="shared" si="33"/>
        <v>394444.05</v>
      </c>
      <c r="L39" s="373"/>
      <c r="M39" s="374"/>
      <c r="N39" s="374"/>
      <c r="O39" s="375"/>
      <c r="R39" s="35">
        <v>15</v>
      </c>
      <c r="S39" s="47" t="s">
        <v>39</v>
      </c>
      <c r="T39" s="24">
        <v>444444</v>
      </c>
      <c r="U39" s="24">
        <v>444444</v>
      </c>
      <c r="V39" s="24">
        <f t="shared" si="34"/>
        <v>44444.4</v>
      </c>
      <c r="W39" s="25">
        <f t="shared" si="35"/>
        <v>399999.6</v>
      </c>
      <c r="X39" s="25">
        <f t="shared" si="36"/>
        <v>14814.8</v>
      </c>
      <c r="Y39" s="25">
        <f t="shared" si="37"/>
        <v>1851.85</v>
      </c>
      <c r="Z39" s="292"/>
      <c r="AA39" s="257">
        <v>3</v>
      </c>
      <c r="AB39" s="25">
        <f t="shared" si="38"/>
        <v>0</v>
      </c>
      <c r="AC39" s="25">
        <f t="shared" si="38"/>
        <v>5555.5499999999993</v>
      </c>
      <c r="AD39" s="25"/>
      <c r="AE39" s="25"/>
    </row>
    <row r="40" spans="1:31" ht="15" customHeight="1">
      <c r="A40" s="35">
        <v>17</v>
      </c>
      <c r="B40" s="47" t="s">
        <v>327</v>
      </c>
      <c r="C40" s="24">
        <v>210000</v>
      </c>
      <c r="D40" s="25">
        <f t="shared" si="27"/>
        <v>0</v>
      </c>
      <c r="E40" s="88">
        <f t="shared" si="28"/>
        <v>210000</v>
      </c>
      <c r="F40" s="24">
        <f t="shared" si="29"/>
        <v>21000</v>
      </c>
      <c r="G40" s="26">
        <f t="shared" si="30"/>
        <v>189000</v>
      </c>
      <c r="H40" s="25">
        <f t="shared" si="31"/>
        <v>0</v>
      </c>
      <c r="I40" s="25">
        <f t="shared" si="32"/>
        <v>0</v>
      </c>
      <c r="J40" s="25">
        <f t="shared" si="32"/>
        <v>0</v>
      </c>
      <c r="K40" s="25">
        <f t="shared" si="33"/>
        <v>189000</v>
      </c>
      <c r="L40" s="373"/>
      <c r="M40" s="374"/>
      <c r="N40" s="374"/>
      <c r="O40" s="375"/>
      <c r="R40" s="35">
        <v>16</v>
      </c>
      <c r="S40" s="47" t="s">
        <v>327</v>
      </c>
      <c r="T40" s="24">
        <v>210000</v>
      </c>
      <c r="U40" s="24">
        <v>210000</v>
      </c>
      <c r="V40" s="24">
        <f t="shared" si="34"/>
        <v>21000</v>
      </c>
      <c r="W40" s="25">
        <f t="shared" si="35"/>
        <v>189000</v>
      </c>
      <c r="X40" s="25">
        <f t="shared" si="36"/>
        <v>7000</v>
      </c>
      <c r="Y40" s="25">
        <f t="shared" si="37"/>
        <v>875</v>
      </c>
      <c r="Z40" s="292"/>
      <c r="AA40" s="257"/>
      <c r="AB40" s="25">
        <f t="shared" si="38"/>
        <v>0</v>
      </c>
      <c r="AC40" s="25">
        <f t="shared" si="38"/>
        <v>0</v>
      </c>
      <c r="AD40" s="25"/>
      <c r="AE40" s="25"/>
    </row>
    <row r="41" spans="1:31" ht="15" customHeight="1">
      <c r="A41" s="35">
        <v>18</v>
      </c>
      <c r="B41" s="47" t="s">
        <v>358</v>
      </c>
      <c r="C41" s="24">
        <v>300000</v>
      </c>
      <c r="D41" s="25">
        <f t="shared" si="27"/>
        <v>0</v>
      </c>
      <c r="E41" s="88">
        <f t="shared" si="28"/>
        <v>300000</v>
      </c>
      <c r="F41" s="24">
        <f t="shared" si="29"/>
        <v>30000</v>
      </c>
      <c r="G41" s="26">
        <f t="shared" si="30"/>
        <v>270000</v>
      </c>
      <c r="H41" s="25">
        <f t="shared" si="31"/>
        <v>0</v>
      </c>
      <c r="I41" s="25">
        <f t="shared" si="32"/>
        <v>0</v>
      </c>
      <c r="J41" s="25">
        <f t="shared" si="32"/>
        <v>0</v>
      </c>
      <c r="K41" s="25">
        <f t="shared" si="33"/>
        <v>270000</v>
      </c>
      <c r="L41" s="373"/>
      <c r="M41" s="374"/>
      <c r="N41" s="374"/>
      <c r="O41" s="375"/>
      <c r="R41" s="35">
        <v>17</v>
      </c>
      <c r="S41" s="47" t="s">
        <v>358</v>
      </c>
      <c r="T41" s="24">
        <v>300000</v>
      </c>
      <c r="U41" s="24">
        <v>300000</v>
      </c>
      <c r="V41" s="24">
        <f t="shared" si="34"/>
        <v>30000</v>
      </c>
      <c r="W41" s="25">
        <f t="shared" si="35"/>
        <v>270000</v>
      </c>
      <c r="X41" s="25">
        <f t="shared" si="36"/>
        <v>10000</v>
      </c>
      <c r="Y41" s="25">
        <f t="shared" si="37"/>
        <v>1250</v>
      </c>
      <c r="Z41" s="292"/>
      <c r="AA41" s="257"/>
      <c r="AB41" s="25">
        <f t="shared" si="38"/>
        <v>0</v>
      </c>
      <c r="AC41" s="25">
        <f t="shared" si="38"/>
        <v>0</v>
      </c>
      <c r="AD41" s="25"/>
      <c r="AE41" s="25"/>
    </row>
    <row r="42" spans="1:31" ht="15.75" thickBot="1">
      <c r="A42" s="11"/>
      <c r="B42" s="46"/>
      <c r="C42" s="40"/>
      <c r="D42" s="41"/>
      <c r="E42" s="40"/>
      <c r="F42" s="40"/>
      <c r="G42" s="41"/>
      <c r="H42" s="41"/>
      <c r="I42" s="41"/>
      <c r="J42" s="41"/>
      <c r="K42" s="41"/>
      <c r="L42" s="40"/>
      <c r="M42" s="40"/>
      <c r="R42" s="11"/>
      <c r="S42" s="46"/>
      <c r="T42" s="40"/>
      <c r="U42" s="40"/>
      <c r="V42" s="40"/>
      <c r="W42" s="41"/>
      <c r="X42" s="41"/>
      <c r="Y42" s="41"/>
      <c r="Z42" s="295"/>
      <c r="AA42" s="41"/>
      <c r="AB42" s="41"/>
      <c r="AC42" s="41"/>
      <c r="AD42" s="41"/>
      <c r="AE42" s="41"/>
    </row>
    <row r="43" spans="1:31" ht="15.75" thickBot="1">
      <c r="A43" s="11"/>
      <c r="B43" s="19" t="s">
        <v>40</v>
      </c>
      <c r="C43" s="60"/>
      <c r="D43" s="41"/>
      <c r="E43" s="60"/>
      <c r="F43" s="60"/>
      <c r="G43" s="61"/>
      <c r="H43" s="41"/>
      <c r="I43" s="41"/>
      <c r="J43" s="41"/>
      <c r="K43" s="41"/>
      <c r="L43" s="40"/>
      <c r="M43" s="40"/>
      <c r="R43" s="11"/>
      <c r="S43" s="19" t="s">
        <v>40</v>
      </c>
      <c r="T43" s="60"/>
      <c r="U43" s="60"/>
      <c r="V43" s="60"/>
      <c r="W43" s="61"/>
      <c r="X43" s="41"/>
      <c r="Y43" s="41"/>
      <c r="Z43" s="295"/>
      <c r="AA43" s="41"/>
      <c r="AB43" s="41"/>
      <c r="AC43" s="41"/>
      <c r="AD43" s="41"/>
      <c r="AE43" s="41"/>
    </row>
    <row r="44" spans="1:31" ht="15" customHeight="1">
      <c r="A44" s="35">
        <v>19</v>
      </c>
      <c r="B44" s="36" t="s">
        <v>41</v>
      </c>
      <c r="C44" s="53">
        <v>220000</v>
      </c>
      <c r="D44" s="25">
        <f>+AB44</f>
        <v>0</v>
      </c>
      <c r="E44" s="88">
        <v>220000</v>
      </c>
      <c r="F44" s="24">
        <f t="shared" ref="F44" si="39">E44*10%</f>
        <v>22000</v>
      </c>
      <c r="G44" s="26">
        <f>+E44-F44</f>
        <v>198000</v>
      </c>
      <c r="H44" s="25">
        <f t="shared" ref="H44" si="40">AC44</f>
        <v>3500</v>
      </c>
      <c r="I44" s="25">
        <f t="shared" ref="I44:J44" si="41">+AD44</f>
        <v>0</v>
      </c>
      <c r="J44" s="25">
        <f t="shared" si="41"/>
        <v>0</v>
      </c>
      <c r="K44" s="25">
        <f>G44-(J44+I44+H44)</f>
        <v>194500</v>
      </c>
      <c r="L44" s="373"/>
      <c r="M44" s="374"/>
      <c r="N44" s="374"/>
      <c r="O44" s="375"/>
      <c r="R44" s="35">
        <v>18</v>
      </c>
      <c r="S44" s="36" t="s">
        <v>41</v>
      </c>
      <c r="T44" s="53">
        <v>210000</v>
      </c>
      <c r="U44" s="53">
        <v>210000</v>
      </c>
      <c r="V44" s="24">
        <f t="shared" ref="V44" si="42">U44*10%</f>
        <v>21000</v>
      </c>
      <c r="W44" s="25">
        <f>+U44-V44</f>
        <v>189000</v>
      </c>
      <c r="X44" s="25">
        <f t="shared" ref="X44" si="43">+U44/30</f>
        <v>7000</v>
      </c>
      <c r="Y44" s="25">
        <f t="shared" ref="Y44" si="44">+X44/8</f>
        <v>875</v>
      </c>
      <c r="Z44" s="292"/>
      <c r="AA44" s="257">
        <v>4</v>
      </c>
      <c r="AB44" s="25">
        <f t="shared" ref="AB44:AC44" si="45">+Z44*X44</f>
        <v>0</v>
      </c>
      <c r="AC44" s="25">
        <f t="shared" si="45"/>
        <v>3500</v>
      </c>
      <c r="AD44" s="25"/>
      <c r="AE44" s="25"/>
    </row>
    <row r="45" spans="1:31" ht="15.75" thickBot="1">
      <c r="A45" s="11"/>
      <c r="B45" s="46"/>
      <c r="C45" s="40"/>
      <c r="D45" s="41"/>
      <c r="E45" s="40"/>
      <c r="F45" s="40"/>
      <c r="G45" s="41"/>
      <c r="H45" s="41"/>
      <c r="I45" s="41"/>
      <c r="J45" s="41"/>
      <c r="K45" s="41"/>
      <c r="L45" s="40"/>
      <c r="M45" s="40"/>
      <c r="R45" s="11"/>
      <c r="S45" s="46"/>
      <c r="T45" s="40"/>
      <c r="U45" s="40"/>
      <c r="V45" s="40"/>
      <c r="W45" s="41"/>
      <c r="X45" s="41"/>
      <c r="Y45" s="41"/>
      <c r="Z45" s="295"/>
      <c r="AA45" s="41"/>
      <c r="AB45" s="41"/>
      <c r="AC45" s="41"/>
      <c r="AD45" s="41"/>
      <c r="AE45" s="41"/>
    </row>
    <row r="46" spans="1:31" ht="15.75" thickBot="1">
      <c r="A46" s="11"/>
      <c r="B46" s="42" t="s">
        <v>42</v>
      </c>
      <c r="C46" s="60"/>
      <c r="D46" s="41"/>
      <c r="E46" s="60"/>
      <c r="F46" s="60"/>
      <c r="G46" s="61"/>
      <c r="H46" s="41"/>
      <c r="I46" s="41"/>
      <c r="J46" s="41"/>
      <c r="K46" s="41"/>
      <c r="L46" s="40"/>
      <c r="M46" s="40"/>
      <c r="R46" s="11"/>
      <c r="S46" s="42" t="s">
        <v>42</v>
      </c>
      <c r="T46" s="60"/>
      <c r="U46" s="60"/>
      <c r="V46" s="60"/>
      <c r="W46" s="61"/>
      <c r="X46" s="41"/>
      <c r="Y46" s="41"/>
      <c r="Z46" s="295"/>
      <c r="AA46" s="41"/>
      <c r="AB46" s="41"/>
      <c r="AC46" s="41"/>
      <c r="AD46" s="41"/>
      <c r="AE46" s="41"/>
    </row>
    <row r="47" spans="1:31" ht="15" customHeight="1">
      <c r="A47" s="35">
        <v>20</v>
      </c>
      <c r="B47" s="36" t="s">
        <v>43</v>
      </c>
      <c r="C47" s="63">
        <v>350000</v>
      </c>
      <c r="D47" s="25">
        <f>+AB47</f>
        <v>0</v>
      </c>
      <c r="E47" s="88">
        <f t="shared" ref="E47" si="46">C47-D47</f>
        <v>350000</v>
      </c>
      <c r="F47" s="24">
        <f t="shared" ref="F47" si="47">E47*10%</f>
        <v>35000</v>
      </c>
      <c r="G47" s="26">
        <f>+E47-F47</f>
        <v>315000</v>
      </c>
      <c r="H47" s="25">
        <f t="shared" ref="H47" si="48">AC47</f>
        <v>0</v>
      </c>
      <c r="I47" s="25">
        <f t="shared" ref="I47:J47" si="49">+AD47</f>
        <v>1000</v>
      </c>
      <c r="J47" s="25">
        <f t="shared" si="49"/>
        <v>0</v>
      </c>
      <c r="K47" s="25">
        <f>G47-(J47+I47+H47)</f>
        <v>314000</v>
      </c>
      <c r="L47" s="373"/>
      <c r="M47" s="374"/>
      <c r="N47" s="374"/>
      <c r="O47" s="375"/>
      <c r="R47" s="35">
        <v>19</v>
      </c>
      <c r="S47" s="36" t="s">
        <v>43</v>
      </c>
      <c r="T47" s="63">
        <v>350000</v>
      </c>
      <c r="U47" s="63">
        <v>350000</v>
      </c>
      <c r="V47" s="24">
        <f t="shared" ref="V47" si="50">U47*10%</f>
        <v>35000</v>
      </c>
      <c r="W47" s="25">
        <f>+U47-V47</f>
        <v>315000</v>
      </c>
      <c r="X47" s="25">
        <f t="shared" ref="X47" si="51">+U47/30</f>
        <v>11666.666666666666</v>
      </c>
      <c r="Y47" s="25">
        <f t="shared" ref="Y47" si="52">+X47/8</f>
        <v>1458.3333333333333</v>
      </c>
      <c r="Z47" s="292"/>
      <c r="AA47" s="257"/>
      <c r="AB47" s="25">
        <f t="shared" ref="AB47:AC47" si="53">+Z47*X47</f>
        <v>0</v>
      </c>
      <c r="AC47" s="25">
        <f t="shared" si="53"/>
        <v>0</v>
      </c>
      <c r="AD47" s="25">
        <v>1000</v>
      </c>
      <c r="AE47" s="25"/>
    </row>
    <row r="48" spans="1:31" ht="15.75" thickBot="1">
      <c r="A48" s="11"/>
      <c r="B48" s="64"/>
      <c r="C48" s="40"/>
      <c r="D48" s="41"/>
      <c r="E48" s="40"/>
      <c r="F48" s="40"/>
      <c r="G48" s="41"/>
      <c r="H48" s="41"/>
      <c r="I48" s="41"/>
      <c r="J48" s="41"/>
      <c r="K48" s="41"/>
      <c r="L48" s="40"/>
      <c r="M48" s="40"/>
      <c r="R48" s="11"/>
      <c r="S48" s="64"/>
      <c r="T48" s="40"/>
      <c r="U48" s="40"/>
      <c r="V48" s="40"/>
      <c r="W48" s="41"/>
      <c r="X48" s="41"/>
      <c r="Y48" s="41"/>
      <c r="Z48" s="295"/>
      <c r="AA48" s="41"/>
      <c r="AB48" s="41"/>
      <c r="AC48" s="41"/>
      <c r="AD48" s="41"/>
      <c r="AE48" s="41"/>
    </row>
    <row r="49" spans="1:31" ht="15.75" thickBot="1">
      <c r="A49" s="11"/>
      <c r="B49" s="65" t="s">
        <v>44</v>
      </c>
      <c r="C49" s="60"/>
      <c r="D49" s="41"/>
      <c r="E49" s="60"/>
      <c r="F49" s="60"/>
      <c r="G49" s="61"/>
      <c r="H49" s="41"/>
      <c r="I49" s="41"/>
      <c r="J49" s="41"/>
      <c r="K49" s="41"/>
      <c r="L49" s="40"/>
      <c r="M49" s="40"/>
      <c r="R49" s="11"/>
      <c r="S49" s="65" t="s">
        <v>44</v>
      </c>
      <c r="T49" s="60"/>
      <c r="U49" s="60"/>
      <c r="V49" s="60"/>
      <c r="W49" s="61"/>
      <c r="X49" s="41"/>
      <c r="Y49" s="41"/>
      <c r="Z49" s="295"/>
      <c r="AA49" s="41"/>
      <c r="AB49" s="41"/>
      <c r="AC49" s="41"/>
      <c r="AD49" s="41"/>
      <c r="AE49" s="41"/>
    </row>
    <row r="50" spans="1:31" ht="15" customHeight="1">
      <c r="A50" s="35">
        <v>21</v>
      </c>
      <c r="B50" s="36" t="s">
        <v>45</v>
      </c>
      <c r="C50" s="37">
        <v>0</v>
      </c>
      <c r="D50" s="25">
        <v>0</v>
      </c>
      <c r="E50" s="24">
        <f t="shared" ref="E50" si="54">C50-D50</f>
        <v>0</v>
      </c>
      <c r="F50" s="24">
        <f t="shared" ref="F50" si="55">E50*10%</f>
        <v>0</v>
      </c>
      <c r="G50" s="25">
        <v>0</v>
      </c>
      <c r="H50" s="25">
        <f t="shared" ref="H50" si="56">AC50</f>
        <v>0</v>
      </c>
      <c r="I50" s="25">
        <v>0</v>
      </c>
      <c r="J50" s="25">
        <f t="shared" ref="J50" si="57">+AE50</f>
        <v>0</v>
      </c>
      <c r="K50" s="25">
        <f>G50-(J50+I50+H50)</f>
        <v>0</v>
      </c>
      <c r="L50" s="373"/>
      <c r="M50" s="374"/>
      <c r="N50" s="374"/>
      <c r="O50" s="375"/>
      <c r="R50" s="35">
        <v>20</v>
      </c>
      <c r="S50" s="66" t="s">
        <v>45</v>
      </c>
      <c r="T50" s="37">
        <v>530292</v>
      </c>
      <c r="U50" s="37">
        <v>530292</v>
      </c>
      <c r="V50" s="24">
        <f t="shared" ref="V50" si="58">U50*10%</f>
        <v>53029.200000000004</v>
      </c>
      <c r="W50" s="25">
        <f>+U50-V50</f>
        <v>477262.8</v>
      </c>
      <c r="X50" s="25">
        <f t="shared" ref="X50" si="59">+U50/30</f>
        <v>17676.400000000001</v>
      </c>
      <c r="Y50" s="25">
        <f t="shared" ref="Y50" si="60">+X50/8</f>
        <v>2209.5500000000002</v>
      </c>
      <c r="Z50" s="292">
        <v>30</v>
      </c>
      <c r="AA50" s="257"/>
      <c r="AB50" s="25">
        <f t="shared" ref="AB50:AC50" si="61">+Z50*X50</f>
        <v>530292</v>
      </c>
      <c r="AC50" s="25">
        <f t="shared" si="61"/>
        <v>0</v>
      </c>
      <c r="AD50" s="25">
        <v>1000</v>
      </c>
      <c r="AE50" s="25"/>
    </row>
    <row r="51" spans="1:31" ht="15.75" thickBot="1">
      <c r="A51" s="11"/>
      <c r="B51" s="46"/>
      <c r="C51" s="40"/>
      <c r="D51" s="41"/>
      <c r="E51" s="40"/>
      <c r="F51" s="40"/>
      <c r="G51" s="41"/>
      <c r="H51" s="41"/>
      <c r="I51" s="41"/>
      <c r="J51" s="41"/>
      <c r="K51" s="41"/>
      <c r="L51" s="40"/>
      <c r="M51" s="40"/>
      <c r="R51" s="11"/>
      <c r="S51" s="46"/>
      <c r="T51" s="40"/>
      <c r="U51" s="40"/>
      <c r="V51" s="40"/>
      <c r="W51" s="41"/>
      <c r="X51" s="41"/>
      <c r="Y51" s="41"/>
      <c r="Z51" s="295"/>
      <c r="AA51" s="41"/>
      <c r="AB51" s="41"/>
      <c r="AC51" s="41"/>
      <c r="AD51" s="41"/>
      <c r="AE51" s="41"/>
    </row>
    <row r="52" spans="1:31" ht="15.75" thickBot="1">
      <c r="A52" s="11"/>
      <c r="B52" s="19" t="s">
        <v>46</v>
      </c>
      <c r="C52" s="40"/>
      <c r="D52" s="41"/>
      <c r="E52" s="40"/>
      <c r="F52" s="40"/>
      <c r="G52" s="41"/>
      <c r="H52" s="41"/>
      <c r="I52" s="41"/>
      <c r="J52" s="41"/>
      <c r="K52" s="41"/>
      <c r="L52" s="40"/>
      <c r="M52" s="40"/>
      <c r="R52" s="11"/>
      <c r="S52" s="19" t="s">
        <v>46</v>
      </c>
      <c r="T52" s="40"/>
      <c r="U52" s="40"/>
      <c r="V52" s="40"/>
      <c r="W52" s="41"/>
      <c r="X52" s="41"/>
      <c r="Y52" s="41"/>
      <c r="Z52" s="295"/>
      <c r="AA52" s="41"/>
      <c r="AB52" s="41"/>
      <c r="AC52" s="41"/>
      <c r="AD52" s="41"/>
      <c r="AE52" s="41"/>
    </row>
    <row r="53" spans="1:31" ht="15" customHeight="1">
      <c r="A53" s="44">
        <v>22</v>
      </c>
      <c r="B53" s="36" t="s">
        <v>47</v>
      </c>
      <c r="C53" s="37">
        <v>470000</v>
      </c>
      <c r="D53" s="25">
        <f>+AB53</f>
        <v>0</v>
      </c>
      <c r="E53" s="88">
        <f t="shared" ref="E53:E54" si="62">C53-D53</f>
        <v>470000</v>
      </c>
      <c r="F53" s="24">
        <f t="shared" ref="F53:F54" si="63">E53*10%</f>
        <v>47000</v>
      </c>
      <c r="G53" s="26">
        <f t="shared" ref="G53:G54" si="64">+E53-F53</f>
        <v>423000</v>
      </c>
      <c r="H53" s="25">
        <f t="shared" ref="H53:H54" si="65">AC53</f>
        <v>0</v>
      </c>
      <c r="I53" s="25">
        <f t="shared" ref="I53:J54" si="66">+AD53</f>
        <v>0</v>
      </c>
      <c r="J53" s="25">
        <v>2480</v>
      </c>
      <c r="K53" s="25">
        <f>G53-(J53+I53+H53)</f>
        <v>420520</v>
      </c>
      <c r="L53" s="373"/>
      <c r="M53" s="374"/>
      <c r="N53" s="374"/>
      <c r="O53" s="375"/>
      <c r="R53" s="44">
        <v>21</v>
      </c>
      <c r="S53" s="36" t="s">
        <v>47</v>
      </c>
      <c r="T53" s="37">
        <v>470000</v>
      </c>
      <c r="U53" s="37">
        <v>470000</v>
      </c>
      <c r="V53" s="24">
        <f t="shared" ref="V53:V54" si="67">U53*10%</f>
        <v>47000</v>
      </c>
      <c r="W53" s="25">
        <f t="shared" ref="W53:W54" si="68">+U53-V53</f>
        <v>423000</v>
      </c>
      <c r="X53" s="25">
        <f t="shared" ref="X53:X54" si="69">+U53/30</f>
        <v>15666.666666666666</v>
      </c>
      <c r="Y53" s="25">
        <f t="shared" ref="Y53:Y54" si="70">+X53/8</f>
        <v>1958.3333333333333</v>
      </c>
      <c r="Z53" s="292"/>
      <c r="AA53" s="257"/>
      <c r="AB53" s="25">
        <f t="shared" ref="AB53:AC54" si="71">+Z53*X53</f>
        <v>0</v>
      </c>
      <c r="AC53" s="25">
        <f t="shared" si="71"/>
        <v>0</v>
      </c>
      <c r="AD53" s="25"/>
      <c r="AE53" s="25">
        <v>8990</v>
      </c>
    </row>
    <row r="54" spans="1:31" ht="15" customHeight="1">
      <c r="A54" s="44">
        <v>23</v>
      </c>
      <c r="B54" s="47" t="s">
        <v>48</v>
      </c>
      <c r="C54" s="24">
        <v>210000</v>
      </c>
      <c r="D54" s="25">
        <f>+AB54</f>
        <v>0</v>
      </c>
      <c r="E54" s="88">
        <f t="shared" si="62"/>
        <v>210000</v>
      </c>
      <c r="F54" s="24">
        <f t="shared" si="63"/>
        <v>21000</v>
      </c>
      <c r="G54" s="26">
        <f t="shared" si="64"/>
        <v>189000</v>
      </c>
      <c r="H54" s="25">
        <f t="shared" si="65"/>
        <v>0</v>
      </c>
      <c r="I54" s="25">
        <f t="shared" si="66"/>
        <v>0</v>
      </c>
      <c r="J54" s="25">
        <f t="shared" si="66"/>
        <v>0</v>
      </c>
      <c r="K54" s="25">
        <f>G54-(J54+I54+H54)</f>
        <v>189000</v>
      </c>
      <c r="L54" s="373"/>
      <c r="M54" s="374"/>
      <c r="N54" s="374"/>
      <c r="O54" s="375"/>
      <c r="R54" s="44">
        <v>22</v>
      </c>
      <c r="S54" s="47" t="s">
        <v>48</v>
      </c>
      <c r="T54" s="24">
        <v>210000</v>
      </c>
      <c r="U54" s="24">
        <v>210000</v>
      </c>
      <c r="V54" s="24">
        <f t="shared" si="67"/>
        <v>21000</v>
      </c>
      <c r="W54" s="25">
        <f t="shared" si="68"/>
        <v>189000</v>
      </c>
      <c r="X54" s="25">
        <f t="shared" si="69"/>
        <v>7000</v>
      </c>
      <c r="Y54" s="25">
        <f t="shared" si="70"/>
        <v>875</v>
      </c>
      <c r="Z54" s="292"/>
      <c r="AA54" s="257"/>
      <c r="AB54" s="25">
        <f t="shared" si="71"/>
        <v>0</v>
      </c>
      <c r="AC54" s="25">
        <f t="shared" si="71"/>
        <v>0</v>
      </c>
      <c r="AD54" s="25"/>
      <c r="AE54" s="25"/>
    </row>
    <row r="55" spans="1:31" ht="15.75" thickBot="1">
      <c r="A55" s="11"/>
      <c r="B55" s="46"/>
      <c r="C55" s="39"/>
      <c r="D55" s="41"/>
      <c r="E55" s="40"/>
      <c r="F55" s="40"/>
      <c r="G55" s="41"/>
      <c r="H55" s="41"/>
      <c r="I55" s="41"/>
      <c r="J55" s="41"/>
      <c r="K55" s="41"/>
      <c r="L55" s="40"/>
      <c r="M55" s="40"/>
      <c r="R55" s="11"/>
      <c r="S55" s="46"/>
      <c r="T55" s="39"/>
      <c r="U55" s="40"/>
      <c r="V55" s="40"/>
      <c r="W55" s="41"/>
      <c r="X55" s="41"/>
      <c r="Y55" s="41"/>
      <c r="Z55" s="295"/>
      <c r="AA55" s="41"/>
      <c r="AB55" s="41"/>
      <c r="AC55" s="41"/>
      <c r="AD55" s="41"/>
      <c r="AE55" s="41"/>
    </row>
    <row r="56" spans="1:31" ht="15.75" thickBot="1">
      <c r="A56" s="11"/>
      <c r="B56" s="19" t="s">
        <v>51</v>
      </c>
      <c r="C56" s="39"/>
      <c r="D56" s="41"/>
      <c r="E56" s="40"/>
      <c r="F56" s="40"/>
      <c r="G56" s="41"/>
      <c r="H56" s="41"/>
      <c r="I56" s="41"/>
      <c r="J56" s="41"/>
      <c r="K56" s="41"/>
      <c r="L56" s="40"/>
      <c r="M56" s="40"/>
      <c r="R56" s="11"/>
      <c r="S56" s="19" t="s">
        <v>51</v>
      </c>
      <c r="T56" s="39"/>
      <c r="U56" s="40"/>
      <c r="V56" s="40"/>
      <c r="W56" s="41"/>
      <c r="X56" s="41"/>
      <c r="Y56" s="41"/>
      <c r="Z56" s="295"/>
      <c r="AA56" s="41"/>
      <c r="AB56" s="41"/>
      <c r="AC56" s="41"/>
      <c r="AD56" s="41"/>
      <c r="AE56" s="41"/>
    </row>
    <row r="57" spans="1:31" ht="15" customHeight="1">
      <c r="A57" s="35">
        <v>24</v>
      </c>
      <c r="B57" s="23" t="s">
        <v>52</v>
      </c>
      <c r="C57" s="24">
        <v>240000</v>
      </c>
      <c r="D57" s="25">
        <f>+AB57</f>
        <v>0</v>
      </c>
      <c r="E57" s="88">
        <f t="shared" ref="E57:E61" si="72">C57-D57</f>
        <v>240000</v>
      </c>
      <c r="F57" s="24">
        <f t="shared" ref="F57:F61" si="73">E57*10%</f>
        <v>24000</v>
      </c>
      <c r="G57" s="26">
        <f t="shared" ref="G57:G61" si="74">+E57-F57</f>
        <v>216000</v>
      </c>
      <c r="H57" s="25">
        <f t="shared" ref="H57:H61" si="75">AC57</f>
        <v>0</v>
      </c>
      <c r="I57" s="25">
        <f t="shared" ref="I57:J61" si="76">+AD57</f>
        <v>0</v>
      </c>
      <c r="J57" s="25">
        <f t="shared" si="76"/>
        <v>0</v>
      </c>
      <c r="K57" s="25">
        <f t="shared" ref="K57:K61" si="77">G57-(J57+I57+H57)</f>
        <v>216000</v>
      </c>
      <c r="L57" s="373"/>
      <c r="M57" s="374"/>
      <c r="N57" s="374"/>
      <c r="O57" s="375"/>
      <c r="R57" s="35">
        <v>23</v>
      </c>
      <c r="S57" s="23" t="s">
        <v>52</v>
      </c>
      <c r="T57" s="24">
        <v>240000</v>
      </c>
      <c r="U57" s="24">
        <v>240000</v>
      </c>
      <c r="V57" s="24">
        <f t="shared" ref="V57:V61" si="78">U57*10%</f>
        <v>24000</v>
      </c>
      <c r="W57" s="25">
        <f t="shared" ref="W57:W61" si="79">+U57-V57</f>
        <v>216000</v>
      </c>
      <c r="X57" s="25">
        <f t="shared" ref="X57:X61" si="80">+U57/30</f>
        <v>8000</v>
      </c>
      <c r="Y57" s="25">
        <f t="shared" ref="Y57:Y61" si="81">+X57/8</f>
        <v>1000</v>
      </c>
      <c r="Z57" s="292"/>
      <c r="AA57" s="257"/>
      <c r="AB57" s="25">
        <f t="shared" ref="AB57:AC61" si="82">+Z57*X57</f>
        <v>0</v>
      </c>
      <c r="AC57" s="25">
        <f t="shared" si="82"/>
        <v>0</v>
      </c>
      <c r="AD57" s="25"/>
      <c r="AE57" s="25"/>
    </row>
    <row r="58" spans="1:31" ht="15" customHeight="1">
      <c r="A58" s="35">
        <v>25</v>
      </c>
      <c r="B58" s="47" t="s">
        <v>385</v>
      </c>
      <c r="C58" s="24">
        <v>210000</v>
      </c>
      <c r="D58" s="25">
        <f>+AB58</f>
        <v>0</v>
      </c>
      <c r="E58" s="88">
        <f t="shared" si="72"/>
        <v>210000</v>
      </c>
      <c r="F58" s="24">
        <f t="shared" si="73"/>
        <v>21000</v>
      </c>
      <c r="G58" s="26">
        <f t="shared" si="74"/>
        <v>189000</v>
      </c>
      <c r="H58" s="25">
        <f t="shared" si="75"/>
        <v>0</v>
      </c>
      <c r="I58" s="25">
        <f t="shared" si="76"/>
        <v>0</v>
      </c>
      <c r="J58" s="25">
        <f t="shared" si="76"/>
        <v>0</v>
      </c>
      <c r="K58" s="25">
        <f t="shared" si="77"/>
        <v>189000</v>
      </c>
      <c r="L58" s="373"/>
      <c r="M58" s="374"/>
      <c r="N58" s="374"/>
      <c r="O58" s="375"/>
      <c r="R58" s="35">
        <v>24</v>
      </c>
      <c r="S58" s="47" t="s">
        <v>385</v>
      </c>
      <c r="T58" s="24">
        <v>210000</v>
      </c>
      <c r="U58" s="24">
        <v>210000</v>
      </c>
      <c r="V58" s="24">
        <f t="shared" si="78"/>
        <v>21000</v>
      </c>
      <c r="W58" s="25">
        <f t="shared" si="79"/>
        <v>189000</v>
      </c>
      <c r="X58" s="25">
        <f t="shared" si="80"/>
        <v>7000</v>
      </c>
      <c r="Y58" s="25">
        <f t="shared" si="81"/>
        <v>875</v>
      </c>
      <c r="Z58" s="292"/>
      <c r="AA58" s="257"/>
      <c r="AB58" s="25">
        <f t="shared" si="82"/>
        <v>0</v>
      </c>
      <c r="AC58" s="25">
        <f t="shared" si="82"/>
        <v>0</v>
      </c>
      <c r="AD58" s="25"/>
      <c r="AE58" s="25"/>
    </row>
    <row r="59" spans="1:31" ht="15" customHeight="1">
      <c r="A59" s="35">
        <v>26</v>
      </c>
      <c r="B59" s="47" t="s">
        <v>54</v>
      </c>
      <c r="C59" s="24">
        <v>500000</v>
      </c>
      <c r="D59" s="25">
        <f>+AB59</f>
        <v>0</v>
      </c>
      <c r="E59" s="88">
        <f t="shared" si="72"/>
        <v>500000</v>
      </c>
      <c r="F59" s="24">
        <f t="shared" si="73"/>
        <v>50000</v>
      </c>
      <c r="G59" s="26">
        <f t="shared" si="74"/>
        <v>450000</v>
      </c>
      <c r="H59" s="25">
        <f t="shared" si="75"/>
        <v>0</v>
      </c>
      <c r="I59" s="25">
        <f t="shared" si="76"/>
        <v>0</v>
      </c>
      <c r="J59" s="25">
        <v>350</v>
      </c>
      <c r="K59" s="25">
        <f t="shared" si="77"/>
        <v>449650</v>
      </c>
      <c r="L59" s="373"/>
      <c r="M59" s="374"/>
      <c r="N59" s="374"/>
      <c r="O59" s="375"/>
      <c r="R59" s="35">
        <v>25</v>
      </c>
      <c r="S59" s="47" t="s">
        <v>54</v>
      </c>
      <c r="T59" s="24">
        <v>500000</v>
      </c>
      <c r="U59" s="24">
        <v>500000</v>
      </c>
      <c r="V59" s="24">
        <f t="shared" si="78"/>
        <v>50000</v>
      </c>
      <c r="W59" s="25">
        <f t="shared" si="79"/>
        <v>450000</v>
      </c>
      <c r="X59" s="25">
        <f t="shared" si="80"/>
        <v>16666.666666666668</v>
      </c>
      <c r="Y59" s="25">
        <f t="shared" si="81"/>
        <v>2083.3333333333335</v>
      </c>
      <c r="Z59" s="292"/>
      <c r="AA59" s="257"/>
      <c r="AB59" s="25">
        <f t="shared" si="82"/>
        <v>0</v>
      </c>
      <c r="AC59" s="25">
        <f t="shared" si="82"/>
        <v>0</v>
      </c>
      <c r="AD59" s="25"/>
      <c r="AE59" s="25">
        <v>350</v>
      </c>
    </row>
    <row r="60" spans="1:31" ht="15" customHeight="1">
      <c r="A60" s="35">
        <v>27</v>
      </c>
      <c r="B60" s="47" t="s">
        <v>55</v>
      </c>
      <c r="C60" s="24">
        <v>100000</v>
      </c>
      <c r="D60" s="25">
        <f>+AB60</f>
        <v>0</v>
      </c>
      <c r="E60" s="88">
        <f t="shared" si="72"/>
        <v>100000</v>
      </c>
      <c r="F60" s="24">
        <f t="shared" si="73"/>
        <v>10000</v>
      </c>
      <c r="G60" s="26">
        <f t="shared" si="74"/>
        <v>90000</v>
      </c>
      <c r="H60" s="25">
        <f t="shared" si="75"/>
        <v>0</v>
      </c>
      <c r="I60" s="25">
        <f t="shared" si="76"/>
        <v>0</v>
      </c>
      <c r="J60" s="25">
        <f t="shared" si="76"/>
        <v>0</v>
      </c>
      <c r="K60" s="25">
        <f t="shared" si="77"/>
        <v>90000</v>
      </c>
      <c r="L60" s="373"/>
      <c r="M60" s="374"/>
      <c r="N60" s="374"/>
      <c r="O60" s="375"/>
      <c r="R60" s="35">
        <v>26</v>
      </c>
      <c r="S60" s="47" t="s">
        <v>55</v>
      </c>
      <c r="T60" s="24">
        <v>100000</v>
      </c>
      <c r="U60" s="24">
        <v>100000</v>
      </c>
      <c r="V60" s="24">
        <f t="shared" si="78"/>
        <v>10000</v>
      </c>
      <c r="W60" s="25">
        <f t="shared" si="79"/>
        <v>90000</v>
      </c>
      <c r="X60" s="25">
        <f t="shared" si="80"/>
        <v>3333.3333333333335</v>
      </c>
      <c r="Y60" s="25">
        <f t="shared" si="81"/>
        <v>416.66666666666669</v>
      </c>
      <c r="Z60" s="292"/>
      <c r="AA60" s="257"/>
      <c r="AB60" s="25">
        <f t="shared" si="82"/>
        <v>0</v>
      </c>
      <c r="AC60" s="25">
        <f t="shared" si="82"/>
        <v>0</v>
      </c>
      <c r="AD60" s="25"/>
      <c r="AE60" s="25"/>
    </row>
    <row r="61" spans="1:31" ht="15" customHeight="1">
      <c r="A61" s="35">
        <v>28</v>
      </c>
      <c r="B61" s="47" t="s">
        <v>419</v>
      </c>
      <c r="C61" s="24">
        <v>100000</v>
      </c>
      <c r="D61" s="25">
        <f>+AB61</f>
        <v>0</v>
      </c>
      <c r="E61" s="88">
        <f t="shared" si="72"/>
        <v>100000</v>
      </c>
      <c r="F61" s="24">
        <f t="shared" si="73"/>
        <v>10000</v>
      </c>
      <c r="G61" s="26">
        <f t="shared" si="74"/>
        <v>90000</v>
      </c>
      <c r="H61" s="25">
        <f t="shared" si="75"/>
        <v>0</v>
      </c>
      <c r="I61" s="25">
        <f t="shared" si="76"/>
        <v>0</v>
      </c>
      <c r="J61" s="25">
        <f t="shared" si="76"/>
        <v>0</v>
      </c>
      <c r="K61" s="25">
        <f t="shared" si="77"/>
        <v>90000</v>
      </c>
      <c r="L61" s="373"/>
      <c r="M61" s="374"/>
      <c r="N61" s="374"/>
      <c r="O61" s="375"/>
      <c r="R61" s="35">
        <v>26</v>
      </c>
      <c r="S61" s="47" t="s">
        <v>419</v>
      </c>
      <c r="T61" s="24">
        <v>100000</v>
      </c>
      <c r="U61" s="24">
        <v>100000</v>
      </c>
      <c r="V61" s="24">
        <f t="shared" si="78"/>
        <v>10000</v>
      </c>
      <c r="W61" s="25">
        <f t="shared" si="79"/>
        <v>90000</v>
      </c>
      <c r="X61" s="25">
        <f t="shared" si="80"/>
        <v>3333.3333333333335</v>
      </c>
      <c r="Y61" s="25">
        <f t="shared" si="81"/>
        <v>416.66666666666669</v>
      </c>
      <c r="Z61" s="292"/>
      <c r="AA61" s="257"/>
      <c r="AB61" s="25">
        <f t="shared" si="82"/>
        <v>0</v>
      </c>
      <c r="AC61" s="25">
        <f t="shared" si="82"/>
        <v>0</v>
      </c>
      <c r="AD61" s="25"/>
      <c r="AE61" s="25"/>
    </row>
    <row r="62" spans="1:31" ht="15.75" thickBot="1">
      <c r="A62" s="11"/>
      <c r="B62" s="46"/>
      <c r="C62" s="34"/>
      <c r="D62" s="32"/>
      <c r="E62" s="34"/>
      <c r="F62" s="34"/>
      <c r="G62" s="32"/>
      <c r="H62" s="32"/>
      <c r="I62" s="32"/>
      <c r="J62" s="32"/>
      <c r="K62" s="32"/>
      <c r="L62" s="34"/>
      <c r="M62" s="34"/>
      <c r="R62" s="11"/>
      <c r="S62" s="46"/>
      <c r="T62" s="34"/>
      <c r="U62" s="34"/>
      <c r="V62" s="34"/>
      <c r="W62" s="32"/>
      <c r="X62" s="32"/>
      <c r="Y62" s="32"/>
      <c r="Z62" s="294"/>
      <c r="AA62" s="32"/>
      <c r="AB62" s="32"/>
      <c r="AC62" s="32"/>
      <c r="AD62" s="32"/>
      <c r="AE62" s="32"/>
    </row>
    <row r="63" spans="1:31" ht="15.75" thickBot="1">
      <c r="A63" s="11"/>
      <c r="B63" s="19" t="s">
        <v>56</v>
      </c>
      <c r="C63" s="34"/>
      <c r="D63" s="32"/>
      <c r="E63" s="34"/>
      <c r="F63" s="34"/>
      <c r="G63" s="32"/>
      <c r="H63" s="32"/>
      <c r="I63" s="32"/>
      <c r="J63" s="32"/>
      <c r="K63" s="32"/>
      <c r="L63" s="34"/>
      <c r="M63" s="34"/>
      <c r="N63" s="51"/>
      <c r="O63" s="51"/>
      <c r="P63" s="302"/>
      <c r="Q63" s="302"/>
      <c r="R63" s="11"/>
      <c r="S63" s="303" t="s">
        <v>56</v>
      </c>
      <c r="T63" s="34"/>
      <c r="U63" s="34"/>
      <c r="V63" s="34"/>
      <c r="W63" s="32"/>
      <c r="X63" s="32"/>
      <c r="Y63" s="32"/>
      <c r="Z63" s="294"/>
      <c r="AA63" s="32"/>
      <c r="AB63" s="32"/>
      <c r="AC63" s="32"/>
      <c r="AD63" s="32"/>
      <c r="AE63" s="32"/>
    </row>
    <row r="64" spans="1:31" ht="15" customHeight="1">
      <c r="A64" s="35">
        <v>29</v>
      </c>
      <c r="B64" s="67" t="s">
        <v>58</v>
      </c>
      <c r="C64" s="24">
        <v>430000</v>
      </c>
      <c r="D64" s="25">
        <f t="shared" ref="D64:D70" si="83">+AB64</f>
        <v>0</v>
      </c>
      <c r="E64" s="88">
        <f t="shared" ref="E64:E70" si="84">C64-D64</f>
        <v>430000</v>
      </c>
      <c r="F64" s="24">
        <f t="shared" ref="F64:F70" si="85">E64*10%</f>
        <v>43000</v>
      </c>
      <c r="G64" s="26">
        <f t="shared" ref="G64:G70" si="86">+E64-F64</f>
        <v>387000</v>
      </c>
      <c r="H64" s="25">
        <f t="shared" ref="H64:H70" si="87">AC64</f>
        <v>0</v>
      </c>
      <c r="I64" s="25">
        <f t="shared" ref="I64:J70" si="88">+AD64</f>
        <v>0</v>
      </c>
      <c r="J64" s="25">
        <f t="shared" si="88"/>
        <v>0</v>
      </c>
      <c r="K64" s="25">
        <f t="shared" ref="K64:K70" si="89">G64-(J64+I64+H64)</f>
        <v>387000</v>
      </c>
      <c r="L64" s="373"/>
      <c r="M64" s="374"/>
      <c r="N64" s="374"/>
      <c r="O64" s="375"/>
      <c r="R64" s="35">
        <v>28</v>
      </c>
      <c r="S64" s="67" t="s">
        <v>58</v>
      </c>
      <c r="T64" s="24">
        <v>430000</v>
      </c>
      <c r="U64" s="24">
        <v>430000</v>
      </c>
      <c r="V64" s="24">
        <f t="shared" ref="V64:V70" si="90">U64*10%</f>
        <v>43000</v>
      </c>
      <c r="W64" s="25">
        <f t="shared" ref="W64:W70" si="91">+U64-V64</f>
        <v>387000</v>
      </c>
      <c r="X64" s="25">
        <f t="shared" ref="X64:X70" si="92">+U64/30</f>
        <v>14333.333333333334</v>
      </c>
      <c r="Y64" s="25">
        <f t="shared" ref="Y64:Y70" si="93">+X64/8</f>
        <v>1791.6666666666667</v>
      </c>
      <c r="Z64" s="292"/>
      <c r="AA64" s="257"/>
      <c r="AB64" s="25">
        <f t="shared" ref="AB64:AC70" si="94">+Z64*X64</f>
        <v>0</v>
      </c>
      <c r="AC64" s="25">
        <f t="shared" si="94"/>
        <v>0</v>
      </c>
      <c r="AD64" s="25"/>
      <c r="AE64" s="25"/>
    </row>
    <row r="65" spans="1:31" ht="15" customHeight="1">
      <c r="A65" s="35">
        <v>30</v>
      </c>
      <c r="B65" s="68" t="s">
        <v>59</v>
      </c>
      <c r="C65" s="24">
        <v>230000</v>
      </c>
      <c r="D65" s="25">
        <f t="shared" si="83"/>
        <v>0</v>
      </c>
      <c r="E65" s="88">
        <f t="shared" si="84"/>
        <v>230000</v>
      </c>
      <c r="F65" s="24">
        <f t="shared" si="85"/>
        <v>23000</v>
      </c>
      <c r="G65" s="26">
        <f t="shared" si="86"/>
        <v>207000</v>
      </c>
      <c r="H65" s="25">
        <f t="shared" si="87"/>
        <v>0</v>
      </c>
      <c r="I65" s="25">
        <f t="shared" si="88"/>
        <v>0</v>
      </c>
      <c r="J65" s="25">
        <f t="shared" si="88"/>
        <v>0</v>
      </c>
      <c r="K65" s="25">
        <f t="shared" si="89"/>
        <v>207000</v>
      </c>
      <c r="L65" s="373"/>
      <c r="M65" s="374"/>
      <c r="N65" s="374"/>
      <c r="O65" s="375"/>
      <c r="R65" s="35">
        <v>29</v>
      </c>
      <c r="S65" s="68" t="s">
        <v>59</v>
      </c>
      <c r="T65" s="24">
        <v>230000</v>
      </c>
      <c r="U65" s="24">
        <v>230000</v>
      </c>
      <c r="V65" s="24">
        <f t="shared" si="90"/>
        <v>23000</v>
      </c>
      <c r="W65" s="25">
        <f t="shared" si="91"/>
        <v>207000</v>
      </c>
      <c r="X65" s="25">
        <f t="shared" si="92"/>
        <v>7666.666666666667</v>
      </c>
      <c r="Y65" s="25">
        <f t="shared" si="93"/>
        <v>958.33333333333337</v>
      </c>
      <c r="Z65" s="292"/>
      <c r="AA65" s="257"/>
      <c r="AB65" s="25">
        <f t="shared" si="94"/>
        <v>0</v>
      </c>
      <c r="AC65" s="25">
        <f t="shared" si="94"/>
        <v>0</v>
      </c>
      <c r="AD65" s="25"/>
      <c r="AE65" s="25"/>
    </row>
    <row r="66" spans="1:31" ht="15" customHeight="1">
      <c r="A66" s="35">
        <v>31</v>
      </c>
      <c r="B66" s="47" t="s">
        <v>60</v>
      </c>
      <c r="C66" s="24">
        <v>310000</v>
      </c>
      <c r="D66" s="25">
        <f t="shared" si="83"/>
        <v>20666.666666666668</v>
      </c>
      <c r="E66" s="88">
        <f t="shared" si="84"/>
        <v>289333.33333333331</v>
      </c>
      <c r="F66" s="24">
        <f t="shared" si="85"/>
        <v>28933.333333333332</v>
      </c>
      <c r="G66" s="26">
        <f t="shared" si="86"/>
        <v>260399.99999999997</v>
      </c>
      <c r="H66" s="25">
        <f t="shared" si="87"/>
        <v>0</v>
      </c>
      <c r="I66" s="25">
        <f t="shared" si="88"/>
        <v>0</v>
      </c>
      <c r="J66" s="25">
        <f t="shared" si="88"/>
        <v>0</v>
      </c>
      <c r="K66" s="25">
        <f t="shared" si="89"/>
        <v>260399.99999999997</v>
      </c>
      <c r="L66" s="373" t="s">
        <v>420</v>
      </c>
      <c r="M66" s="374"/>
      <c r="N66" s="374"/>
      <c r="O66" s="375"/>
      <c r="R66" s="35">
        <v>30</v>
      </c>
      <c r="S66" s="47" t="s">
        <v>60</v>
      </c>
      <c r="T66" s="24">
        <v>310000</v>
      </c>
      <c r="U66" s="24">
        <v>310000</v>
      </c>
      <c r="V66" s="24">
        <f t="shared" si="90"/>
        <v>31000</v>
      </c>
      <c r="W66" s="25">
        <f t="shared" si="91"/>
        <v>279000</v>
      </c>
      <c r="X66" s="25">
        <f t="shared" si="92"/>
        <v>10333.333333333334</v>
      </c>
      <c r="Y66" s="25">
        <f t="shared" si="93"/>
        <v>1291.6666666666667</v>
      </c>
      <c r="Z66" s="292">
        <v>2</v>
      </c>
      <c r="AA66" s="257"/>
      <c r="AB66" s="25">
        <f t="shared" si="94"/>
        <v>20666.666666666668</v>
      </c>
      <c r="AC66" s="25">
        <f t="shared" si="94"/>
        <v>0</v>
      </c>
      <c r="AD66" s="25"/>
      <c r="AE66" s="25"/>
    </row>
    <row r="67" spans="1:31" ht="15" customHeight="1">
      <c r="A67" s="35">
        <v>32</v>
      </c>
      <c r="B67" s="47" t="s">
        <v>63</v>
      </c>
      <c r="C67" s="24">
        <v>222222</v>
      </c>
      <c r="D67" s="25">
        <f t="shared" si="83"/>
        <v>0</v>
      </c>
      <c r="E67" s="88">
        <f t="shared" si="84"/>
        <v>222222</v>
      </c>
      <c r="F67" s="24">
        <f t="shared" si="85"/>
        <v>22222.2</v>
      </c>
      <c r="G67" s="26">
        <f t="shared" si="86"/>
        <v>199999.8</v>
      </c>
      <c r="H67" s="25">
        <f t="shared" si="87"/>
        <v>0</v>
      </c>
      <c r="I67" s="25">
        <f t="shared" si="88"/>
        <v>0</v>
      </c>
      <c r="J67" s="25">
        <f t="shared" si="88"/>
        <v>0</v>
      </c>
      <c r="K67" s="25">
        <f t="shared" si="89"/>
        <v>199999.8</v>
      </c>
      <c r="L67" s="373"/>
      <c r="M67" s="374"/>
      <c r="N67" s="374"/>
      <c r="O67" s="375"/>
      <c r="R67" s="35">
        <v>31</v>
      </c>
      <c r="S67" s="47" t="s">
        <v>63</v>
      </c>
      <c r="T67" s="24">
        <v>222222</v>
      </c>
      <c r="U67" s="24">
        <v>222222</v>
      </c>
      <c r="V67" s="24">
        <f t="shared" si="90"/>
        <v>22222.2</v>
      </c>
      <c r="W67" s="25">
        <f t="shared" si="91"/>
        <v>199999.8</v>
      </c>
      <c r="X67" s="25">
        <f t="shared" si="92"/>
        <v>7407.4</v>
      </c>
      <c r="Y67" s="25">
        <f t="shared" si="93"/>
        <v>925.92499999999995</v>
      </c>
      <c r="Z67" s="292"/>
      <c r="AA67" s="257"/>
      <c r="AB67" s="25">
        <f t="shared" si="94"/>
        <v>0</v>
      </c>
      <c r="AC67" s="25">
        <f t="shared" si="94"/>
        <v>0</v>
      </c>
      <c r="AD67" s="25"/>
      <c r="AE67" s="25"/>
    </row>
    <row r="68" spans="1:31" ht="15" customHeight="1">
      <c r="A68" s="35">
        <v>33</v>
      </c>
      <c r="B68" s="47" t="s">
        <v>64</v>
      </c>
      <c r="C68" s="24">
        <v>240000</v>
      </c>
      <c r="D68" s="25">
        <f t="shared" si="83"/>
        <v>0</v>
      </c>
      <c r="E68" s="88">
        <f t="shared" si="84"/>
        <v>240000</v>
      </c>
      <c r="F68" s="24">
        <f t="shared" si="85"/>
        <v>24000</v>
      </c>
      <c r="G68" s="26">
        <f t="shared" si="86"/>
        <v>216000</v>
      </c>
      <c r="H68" s="25">
        <f t="shared" si="87"/>
        <v>0</v>
      </c>
      <c r="I68" s="25">
        <f t="shared" si="88"/>
        <v>0</v>
      </c>
      <c r="J68" s="25">
        <f t="shared" si="88"/>
        <v>0</v>
      </c>
      <c r="K68" s="25">
        <f t="shared" si="89"/>
        <v>216000</v>
      </c>
      <c r="L68" s="373"/>
      <c r="M68" s="374"/>
      <c r="N68" s="374"/>
      <c r="O68" s="375"/>
      <c r="R68" s="35">
        <v>32</v>
      </c>
      <c r="S68" s="47" t="s">
        <v>64</v>
      </c>
      <c r="T68" s="24">
        <v>240000</v>
      </c>
      <c r="U68" s="24">
        <v>240000</v>
      </c>
      <c r="V68" s="24">
        <f t="shared" si="90"/>
        <v>24000</v>
      </c>
      <c r="W68" s="25">
        <f t="shared" si="91"/>
        <v>216000</v>
      </c>
      <c r="X68" s="25">
        <f t="shared" si="92"/>
        <v>8000</v>
      </c>
      <c r="Y68" s="25">
        <f t="shared" si="93"/>
        <v>1000</v>
      </c>
      <c r="Z68" s="292"/>
      <c r="AA68" s="257"/>
      <c r="AB68" s="25">
        <f t="shared" si="94"/>
        <v>0</v>
      </c>
      <c r="AC68" s="25">
        <f t="shared" si="94"/>
        <v>0</v>
      </c>
      <c r="AD68" s="25"/>
      <c r="AE68" s="25"/>
    </row>
    <row r="69" spans="1:31" ht="15" customHeight="1">
      <c r="A69" s="35">
        <v>34</v>
      </c>
      <c r="B69" s="47" t="s">
        <v>360</v>
      </c>
      <c r="C69" s="24">
        <v>630000</v>
      </c>
      <c r="D69" s="25">
        <f t="shared" si="83"/>
        <v>0</v>
      </c>
      <c r="E69" s="88">
        <v>630000</v>
      </c>
      <c r="F69" s="24">
        <f t="shared" si="85"/>
        <v>63000</v>
      </c>
      <c r="G69" s="26">
        <f t="shared" si="86"/>
        <v>567000</v>
      </c>
      <c r="H69" s="25">
        <f t="shared" si="87"/>
        <v>0</v>
      </c>
      <c r="I69" s="25">
        <f t="shared" si="88"/>
        <v>0</v>
      </c>
      <c r="J69" s="25">
        <f t="shared" si="88"/>
        <v>0</v>
      </c>
      <c r="K69" s="25">
        <f t="shared" si="89"/>
        <v>567000</v>
      </c>
      <c r="L69" s="373"/>
      <c r="M69" s="374"/>
      <c r="N69" s="374"/>
      <c r="O69" s="375"/>
      <c r="R69" s="35">
        <v>33</v>
      </c>
      <c r="S69" s="47" t="s">
        <v>360</v>
      </c>
      <c r="T69" s="24">
        <v>630000</v>
      </c>
      <c r="U69" s="24">
        <v>630000</v>
      </c>
      <c r="V69" s="24">
        <f t="shared" si="90"/>
        <v>63000</v>
      </c>
      <c r="W69" s="25">
        <f t="shared" si="91"/>
        <v>567000</v>
      </c>
      <c r="X69" s="25">
        <f t="shared" si="92"/>
        <v>21000</v>
      </c>
      <c r="Y69" s="25">
        <f t="shared" si="93"/>
        <v>2625</v>
      </c>
      <c r="Z69" s="292"/>
      <c r="AA69" s="257"/>
      <c r="AB69" s="25">
        <f t="shared" si="94"/>
        <v>0</v>
      </c>
      <c r="AC69" s="25">
        <f t="shared" si="94"/>
        <v>0</v>
      </c>
      <c r="AD69" s="25"/>
      <c r="AE69" s="25"/>
    </row>
    <row r="70" spans="1:31" ht="15" customHeight="1">
      <c r="A70" s="35">
        <v>35</v>
      </c>
      <c r="B70" s="47" t="s">
        <v>421</v>
      </c>
      <c r="C70" s="24">
        <v>200000</v>
      </c>
      <c r="D70" s="25">
        <f t="shared" si="83"/>
        <v>0</v>
      </c>
      <c r="E70" s="88">
        <f t="shared" si="84"/>
        <v>200000</v>
      </c>
      <c r="F70" s="24">
        <f t="shared" si="85"/>
        <v>20000</v>
      </c>
      <c r="G70" s="26">
        <f t="shared" si="86"/>
        <v>180000</v>
      </c>
      <c r="H70" s="25">
        <f t="shared" si="87"/>
        <v>0</v>
      </c>
      <c r="I70" s="25">
        <f t="shared" si="88"/>
        <v>0</v>
      </c>
      <c r="J70" s="25">
        <f t="shared" si="88"/>
        <v>0</v>
      </c>
      <c r="K70" s="25">
        <f t="shared" si="89"/>
        <v>180000</v>
      </c>
      <c r="L70" s="373"/>
      <c r="M70" s="374"/>
      <c r="N70" s="374"/>
      <c r="O70" s="375"/>
      <c r="R70" s="35">
        <v>34</v>
      </c>
      <c r="S70" s="47" t="s">
        <v>361</v>
      </c>
      <c r="T70" s="24">
        <v>240000</v>
      </c>
      <c r="U70" s="24">
        <v>240000</v>
      </c>
      <c r="V70" s="24">
        <f t="shared" si="90"/>
        <v>24000</v>
      </c>
      <c r="W70" s="25">
        <f t="shared" si="91"/>
        <v>216000</v>
      </c>
      <c r="X70" s="25">
        <f t="shared" si="92"/>
        <v>8000</v>
      </c>
      <c r="Y70" s="25">
        <f t="shared" si="93"/>
        <v>1000</v>
      </c>
      <c r="Z70" s="292"/>
      <c r="AA70" s="257"/>
      <c r="AB70" s="25">
        <f t="shared" si="94"/>
        <v>0</v>
      </c>
      <c r="AC70" s="25">
        <f t="shared" si="94"/>
        <v>0</v>
      </c>
      <c r="AD70" s="25"/>
      <c r="AE70" s="25"/>
    </row>
    <row r="71" spans="1:31" ht="15.75" thickBot="1">
      <c r="A71" s="11"/>
      <c r="B71" s="46"/>
      <c r="C71" s="39"/>
      <c r="D71" s="41"/>
      <c r="E71" s="40"/>
      <c r="F71" s="40"/>
      <c r="G71" s="41"/>
      <c r="H71" s="41"/>
      <c r="I71" s="41"/>
      <c r="J71" s="41"/>
      <c r="K71" s="41"/>
      <c r="L71" s="40"/>
      <c r="M71" s="40"/>
      <c r="R71" s="11"/>
      <c r="S71" s="46"/>
      <c r="T71" s="39"/>
      <c r="U71" s="40"/>
      <c r="V71" s="40"/>
      <c r="W71" s="41"/>
      <c r="X71" s="41"/>
      <c r="Y71" s="41"/>
      <c r="Z71" s="295"/>
      <c r="AA71" s="41"/>
      <c r="AB71" s="41"/>
      <c r="AC71" s="41"/>
      <c r="AD71" s="41"/>
      <c r="AE71" s="41"/>
    </row>
    <row r="72" spans="1:31" s="227" customFormat="1" ht="12.75" thickBot="1">
      <c r="A72" s="225"/>
      <c r="B72" s="56" t="s">
        <v>34</v>
      </c>
      <c r="C72" s="57">
        <f t="shared" ref="C72:K72" si="95">SUM(C36:C71)</f>
        <v>5866666</v>
      </c>
      <c r="D72" s="57">
        <f t="shared" si="95"/>
        <v>20666.666666666668</v>
      </c>
      <c r="E72" s="57">
        <f t="shared" si="95"/>
        <v>5845999.333333333</v>
      </c>
      <c r="F72" s="57">
        <f t="shared" si="95"/>
        <v>584599.93333333335</v>
      </c>
      <c r="G72" s="58">
        <f t="shared" si="95"/>
        <v>5261399.4000000004</v>
      </c>
      <c r="H72" s="57">
        <f t="shared" si="95"/>
        <v>9055.5499999999993</v>
      </c>
      <c r="I72" s="57">
        <f t="shared" si="95"/>
        <v>2000</v>
      </c>
      <c r="J72" s="57">
        <f t="shared" si="95"/>
        <v>2830</v>
      </c>
      <c r="K72" s="57">
        <f t="shared" si="95"/>
        <v>5247513.8499999996</v>
      </c>
      <c r="L72" s="226"/>
      <c r="M72" s="226"/>
      <c r="R72" s="225"/>
      <c r="S72" s="56" t="s">
        <v>34</v>
      </c>
      <c r="T72" s="57">
        <f>SUM(T36:T68)</f>
        <v>5786958</v>
      </c>
      <c r="U72" s="57">
        <f>SUM(U36:U68)</f>
        <v>5786958</v>
      </c>
      <c r="V72" s="57">
        <f t="shared" ref="V72:AE72" si="96">SUM(V36:V67)</f>
        <v>554695.79999999993</v>
      </c>
      <c r="W72" s="57">
        <f t="shared" si="96"/>
        <v>4992262.2</v>
      </c>
      <c r="X72" s="57">
        <f t="shared" si="96"/>
        <v>184898.60000000003</v>
      </c>
      <c r="Y72" s="57">
        <f t="shared" si="96"/>
        <v>23112.325000000004</v>
      </c>
      <c r="Z72" s="300">
        <f t="shared" si="96"/>
        <v>32</v>
      </c>
      <c r="AA72" s="301">
        <f t="shared" si="96"/>
        <v>7</v>
      </c>
      <c r="AB72" s="57">
        <f t="shared" si="96"/>
        <v>550958.66666666663</v>
      </c>
      <c r="AC72" s="57">
        <f t="shared" si="96"/>
        <v>9055.5499999999993</v>
      </c>
      <c r="AD72" s="57">
        <f t="shared" si="96"/>
        <v>3000</v>
      </c>
      <c r="AE72" s="57">
        <f t="shared" si="96"/>
        <v>9340</v>
      </c>
    </row>
    <row r="73" spans="1:31" ht="15.75" thickBot="1">
      <c r="A73" s="11"/>
      <c r="B73" s="46"/>
      <c r="C73" s="39"/>
      <c r="D73" s="41"/>
      <c r="E73" s="40"/>
      <c r="F73" s="40"/>
      <c r="G73" s="41"/>
      <c r="H73" s="41"/>
      <c r="I73" s="41"/>
      <c r="J73" s="41"/>
      <c r="K73" s="41"/>
      <c r="L73" s="40"/>
      <c r="M73" s="40"/>
      <c r="R73" s="11"/>
      <c r="S73" s="46"/>
      <c r="T73" s="39"/>
      <c r="U73" s="40"/>
      <c r="V73" s="40"/>
      <c r="W73" s="41"/>
      <c r="X73" s="41"/>
      <c r="Y73" s="41"/>
      <c r="Z73" s="295"/>
      <c r="AA73" s="41"/>
      <c r="AB73" s="41"/>
      <c r="AC73" s="41"/>
      <c r="AD73" s="41"/>
      <c r="AE73" s="41"/>
    </row>
    <row r="74" spans="1:31" ht="15.75" thickBot="1">
      <c r="A74" s="11"/>
      <c r="B74" s="19" t="s">
        <v>65</v>
      </c>
      <c r="C74" s="39"/>
      <c r="D74" s="41"/>
      <c r="E74" s="40"/>
      <c r="F74" s="40"/>
      <c r="G74" s="41"/>
      <c r="H74" s="41"/>
      <c r="I74" s="41"/>
      <c r="J74" s="41"/>
      <c r="K74" s="41"/>
      <c r="L74" s="40"/>
      <c r="M74" s="40"/>
      <c r="R74" s="11"/>
      <c r="S74" s="19" t="s">
        <v>65</v>
      </c>
      <c r="T74" s="39"/>
      <c r="U74" s="40"/>
      <c r="V74" s="40"/>
      <c r="W74" s="41"/>
      <c r="X74" s="41"/>
      <c r="Y74" s="41"/>
      <c r="Z74" s="295"/>
      <c r="AA74" s="41"/>
      <c r="AB74" s="41"/>
      <c r="AC74" s="41"/>
      <c r="AD74" s="41"/>
      <c r="AE74" s="41"/>
    </row>
    <row r="75" spans="1:31" ht="15" customHeight="1">
      <c r="A75" s="71">
        <v>36</v>
      </c>
      <c r="B75" s="36" t="s">
        <v>66</v>
      </c>
      <c r="C75" s="37">
        <v>210000</v>
      </c>
      <c r="D75" s="25">
        <f t="shared" ref="D75" si="97">+AB75</f>
        <v>0</v>
      </c>
      <c r="E75" s="88">
        <v>210000</v>
      </c>
      <c r="F75" s="24">
        <f t="shared" ref="F75" si="98">E75*10%</f>
        <v>21000</v>
      </c>
      <c r="G75" s="26">
        <f t="shared" ref="G75" si="99">+E75-F75</f>
        <v>189000</v>
      </c>
      <c r="H75" s="25">
        <f t="shared" ref="H75" si="100">AC75</f>
        <v>2625</v>
      </c>
      <c r="I75" s="25">
        <f t="shared" ref="I75:J75" si="101">+AD75</f>
        <v>0</v>
      </c>
      <c r="J75" s="25">
        <f t="shared" si="101"/>
        <v>0</v>
      </c>
      <c r="K75" s="25">
        <f t="shared" ref="K75" si="102">G75-(J75+I75+H75)</f>
        <v>186375</v>
      </c>
      <c r="L75" s="373"/>
      <c r="M75" s="374"/>
      <c r="N75" s="374"/>
      <c r="O75" s="375"/>
      <c r="R75" s="71">
        <v>35</v>
      </c>
      <c r="S75" s="36" t="s">
        <v>66</v>
      </c>
      <c r="T75" s="37">
        <v>210000</v>
      </c>
      <c r="U75" s="37">
        <v>210000</v>
      </c>
      <c r="V75" s="24">
        <f t="shared" ref="V75" si="103">U75*10%</f>
        <v>21000</v>
      </c>
      <c r="W75" s="25">
        <f t="shared" ref="W75" si="104">+U75-V75</f>
        <v>189000</v>
      </c>
      <c r="X75" s="25">
        <f t="shared" ref="X75" si="105">+U75/30</f>
        <v>7000</v>
      </c>
      <c r="Y75" s="25">
        <f t="shared" ref="Y75" si="106">+X75/8</f>
        <v>875</v>
      </c>
      <c r="Z75" s="292"/>
      <c r="AA75" s="257">
        <v>3</v>
      </c>
      <c r="AB75" s="25">
        <f t="shared" ref="AB75:AC75" si="107">+Z75*X75</f>
        <v>0</v>
      </c>
      <c r="AC75" s="25">
        <f t="shared" si="107"/>
        <v>2625</v>
      </c>
      <c r="AD75" s="25"/>
      <c r="AE75" s="25"/>
    </row>
    <row r="76" spans="1:31" ht="15.75" thickBot="1">
      <c r="A76" s="11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  <c r="R76" s="11"/>
      <c r="T76" s="55"/>
      <c r="U76" s="55"/>
      <c r="V76" s="55"/>
      <c r="W76" s="55"/>
      <c r="X76" s="55"/>
      <c r="Y76" s="55"/>
      <c r="Z76" s="298"/>
      <c r="AA76" s="55"/>
      <c r="AB76" s="55"/>
      <c r="AC76" s="55"/>
      <c r="AD76" s="55"/>
      <c r="AE76" s="55"/>
    </row>
    <row r="77" spans="1:31" ht="15.75" thickBot="1">
      <c r="A77" s="11"/>
      <c r="B77" s="42" t="s">
        <v>68</v>
      </c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R77" s="11"/>
      <c r="S77" s="42" t="s">
        <v>68</v>
      </c>
      <c r="T77" s="55"/>
      <c r="U77" s="55"/>
      <c r="V77" s="55"/>
      <c r="W77" s="55"/>
      <c r="X77" s="55"/>
      <c r="Y77" s="55"/>
      <c r="Z77" s="298"/>
      <c r="AA77" s="55"/>
      <c r="AB77" s="55"/>
      <c r="AC77" s="55"/>
      <c r="AD77" s="55"/>
      <c r="AE77" s="55"/>
    </row>
    <row r="78" spans="1:31" ht="15" customHeight="1">
      <c r="A78" s="35">
        <v>37</v>
      </c>
      <c r="B78" s="36" t="s">
        <v>69</v>
      </c>
      <c r="C78" s="24">
        <v>320000</v>
      </c>
      <c r="D78" s="25">
        <f t="shared" ref="D78:D80" si="108">+AB78</f>
        <v>0</v>
      </c>
      <c r="E78" s="88">
        <f t="shared" ref="E78:E80" si="109">C78-D78</f>
        <v>320000</v>
      </c>
      <c r="F78" s="24">
        <f t="shared" ref="F78:F80" si="110">E78*10%</f>
        <v>32000</v>
      </c>
      <c r="G78" s="26">
        <f t="shared" ref="G78:G80" si="111">+E78-F78</f>
        <v>288000</v>
      </c>
      <c r="H78" s="25">
        <f t="shared" ref="H78:H80" si="112">AC78</f>
        <v>0</v>
      </c>
      <c r="I78" s="25">
        <f t="shared" ref="I78:J80" si="113">+AD78</f>
        <v>0</v>
      </c>
      <c r="J78" s="25">
        <f t="shared" si="113"/>
        <v>0</v>
      </c>
      <c r="K78" s="25">
        <f t="shared" ref="K78:K80" si="114">G78-(J78+I78+H78)</f>
        <v>288000</v>
      </c>
      <c r="L78" s="373"/>
      <c r="M78" s="374"/>
      <c r="N78" s="374"/>
      <c r="O78" s="375"/>
      <c r="R78" s="35">
        <v>37</v>
      </c>
      <c r="S78" s="36" t="s">
        <v>69</v>
      </c>
      <c r="T78" s="24">
        <v>320000</v>
      </c>
      <c r="U78" s="24">
        <v>320000</v>
      </c>
      <c r="V78" s="24">
        <f t="shared" ref="V78:V80" si="115">U78*10%</f>
        <v>32000</v>
      </c>
      <c r="W78" s="25">
        <f t="shared" ref="W78:W80" si="116">+U78-V78</f>
        <v>288000</v>
      </c>
      <c r="X78" s="25">
        <f t="shared" ref="X78:X80" si="117">+U78/30</f>
        <v>10666.666666666666</v>
      </c>
      <c r="Y78" s="25">
        <f t="shared" ref="Y78:Y80" si="118">+X78/8</f>
        <v>1333.3333333333333</v>
      </c>
      <c r="Z78" s="292"/>
      <c r="AA78" s="257"/>
      <c r="AB78" s="25">
        <f t="shared" ref="AB78:AC80" si="119">+Z78*X78</f>
        <v>0</v>
      </c>
      <c r="AC78" s="25">
        <f t="shared" si="119"/>
        <v>0</v>
      </c>
      <c r="AD78" s="25"/>
      <c r="AE78" s="25"/>
    </row>
    <row r="79" spans="1:31" ht="15" customHeight="1">
      <c r="A79" s="35">
        <v>38</v>
      </c>
      <c r="B79" s="47" t="s">
        <v>70</v>
      </c>
      <c r="C79" s="24">
        <v>240000</v>
      </c>
      <c r="D79" s="25">
        <v>21333</v>
      </c>
      <c r="E79" s="88">
        <f>SUM(C79+D79)</f>
        <v>261333</v>
      </c>
      <c r="F79" s="24">
        <f t="shared" si="110"/>
        <v>26133.300000000003</v>
      </c>
      <c r="G79" s="26">
        <f>+E79-F79</f>
        <v>235199.7</v>
      </c>
      <c r="H79" s="25">
        <f t="shared" si="112"/>
        <v>0</v>
      </c>
      <c r="I79" s="25">
        <f t="shared" si="113"/>
        <v>0</v>
      </c>
      <c r="J79" s="25">
        <f t="shared" si="113"/>
        <v>0</v>
      </c>
      <c r="K79" s="25">
        <f t="shared" si="114"/>
        <v>235199.7</v>
      </c>
      <c r="L79" s="373"/>
      <c r="M79" s="374"/>
      <c r="N79" s="374"/>
      <c r="O79" s="375"/>
      <c r="R79" s="35">
        <v>38</v>
      </c>
      <c r="S79" s="47" t="s">
        <v>70</v>
      </c>
      <c r="T79" s="24">
        <v>240000</v>
      </c>
      <c r="U79" s="24">
        <v>240000</v>
      </c>
      <c r="V79" s="24">
        <f t="shared" si="115"/>
        <v>24000</v>
      </c>
      <c r="W79" s="25">
        <f t="shared" si="116"/>
        <v>216000</v>
      </c>
      <c r="X79" s="25">
        <f t="shared" si="117"/>
        <v>8000</v>
      </c>
      <c r="Y79" s="25">
        <f t="shared" si="118"/>
        <v>1000</v>
      </c>
      <c r="Z79" s="292"/>
      <c r="AA79" s="257"/>
      <c r="AB79" s="25">
        <f t="shared" si="119"/>
        <v>0</v>
      </c>
      <c r="AC79" s="25">
        <f t="shared" si="119"/>
        <v>0</v>
      </c>
      <c r="AD79" s="25"/>
      <c r="AE79" s="25"/>
    </row>
    <row r="80" spans="1:31" ht="15" customHeight="1">
      <c r="A80" s="35">
        <v>39</v>
      </c>
      <c r="B80" s="47" t="s">
        <v>71</v>
      </c>
      <c r="C80" s="24">
        <v>160000</v>
      </c>
      <c r="D80" s="25">
        <f t="shared" si="108"/>
        <v>0</v>
      </c>
      <c r="E80" s="88">
        <f t="shared" si="109"/>
        <v>160000</v>
      </c>
      <c r="F80" s="24">
        <f t="shared" si="110"/>
        <v>16000</v>
      </c>
      <c r="G80" s="26">
        <f t="shared" si="111"/>
        <v>144000</v>
      </c>
      <c r="H80" s="25">
        <f t="shared" si="112"/>
        <v>0</v>
      </c>
      <c r="I80" s="25">
        <f t="shared" si="113"/>
        <v>0</v>
      </c>
      <c r="J80" s="25">
        <f t="shared" si="113"/>
        <v>0</v>
      </c>
      <c r="K80" s="25">
        <f t="shared" si="114"/>
        <v>144000</v>
      </c>
      <c r="L80" s="373"/>
      <c r="M80" s="374"/>
      <c r="N80" s="374"/>
      <c r="O80" s="375"/>
      <c r="R80" s="35">
        <v>39</v>
      </c>
      <c r="S80" s="47" t="s">
        <v>71</v>
      </c>
      <c r="T80" s="24">
        <v>160000</v>
      </c>
      <c r="U80" s="24">
        <v>160000</v>
      </c>
      <c r="V80" s="24">
        <f t="shared" si="115"/>
        <v>16000</v>
      </c>
      <c r="W80" s="25">
        <f t="shared" si="116"/>
        <v>144000</v>
      </c>
      <c r="X80" s="25">
        <f t="shared" si="117"/>
        <v>5333.333333333333</v>
      </c>
      <c r="Y80" s="25">
        <f t="shared" si="118"/>
        <v>666.66666666666663</v>
      </c>
      <c r="Z80" s="292"/>
      <c r="AA80" s="257"/>
      <c r="AB80" s="25">
        <f t="shared" si="119"/>
        <v>0</v>
      </c>
      <c r="AC80" s="25">
        <f t="shared" si="119"/>
        <v>0</v>
      </c>
      <c r="AD80" s="25"/>
      <c r="AE80" s="25"/>
    </row>
    <row r="81" spans="1:31" ht="15.75" thickBot="1">
      <c r="A81" s="11"/>
      <c r="B81" s="46"/>
      <c r="C81" s="40"/>
      <c r="D81" s="41"/>
      <c r="E81" s="40"/>
      <c r="F81" s="40"/>
      <c r="G81" s="41"/>
      <c r="H81" s="41"/>
      <c r="I81" s="41"/>
      <c r="J81" s="41"/>
      <c r="K81" s="41"/>
      <c r="L81" s="40"/>
      <c r="M81" s="40"/>
      <c r="R81" s="11"/>
      <c r="S81" s="46"/>
      <c r="T81" s="40"/>
      <c r="U81" s="40"/>
      <c r="V81" s="40"/>
      <c r="W81" s="41"/>
      <c r="X81" s="41"/>
      <c r="Y81" s="41"/>
      <c r="Z81" s="295"/>
      <c r="AA81" s="41"/>
      <c r="AB81" s="41"/>
      <c r="AC81" s="41"/>
      <c r="AD81" s="41"/>
      <c r="AE81" s="41"/>
    </row>
    <row r="82" spans="1:31" ht="15.75" thickBot="1">
      <c r="A82" s="11"/>
      <c r="B82" s="19" t="s">
        <v>72</v>
      </c>
      <c r="C82" s="40"/>
      <c r="D82" s="41"/>
      <c r="E82" s="40"/>
      <c r="F82" s="40"/>
      <c r="G82" s="41"/>
      <c r="H82" s="41"/>
      <c r="I82" s="41"/>
      <c r="J82" s="41"/>
      <c r="K82" s="41"/>
      <c r="L82" s="40"/>
      <c r="M82" s="40"/>
      <c r="R82" s="11"/>
      <c r="S82" s="19" t="s">
        <v>72</v>
      </c>
      <c r="T82" s="40"/>
      <c r="U82" s="40"/>
      <c r="V82" s="40"/>
      <c r="W82" s="41"/>
      <c r="X82" s="41"/>
      <c r="Y82" s="41"/>
      <c r="Z82" s="295"/>
      <c r="AA82" s="41"/>
      <c r="AB82" s="41"/>
      <c r="AC82" s="41"/>
      <c r="AD82" s="41"/>
      <c r="AE82" s="41"/>
    </row>
    <row r="83" spans="1:31" ht="15" customHeight="1">
      <c r="A83" s="35">
        <v>40</v>
      </c>
      <c r="B83" s="36" t="s">
        <v>73</v>
      </c>
      <c r="C83" s="37">
        <v>280000</v>
      </c>
      <c r="D83" s="25">
        <f t="shared" ref="D83:D85" si="120">+AB83</f>
        <v>0</v>
      </c>
      <c r="E83" s="88">
        <f t="shared" ref="E83:E85" si="121">C83-D83</f>
        <v>280000</v>
      </c>
      <c r="F83" s="24">
        <f t="shared" ref="F83:F85" si="122">E83*10%</f>
        <v>28000</v>
      </c>
      <c r="G83" s="26">
        <f t="shared" ref="G83:G85" si="123">+E83-F83</f>
        <v>252000</v>
      </c>
      <c r="H83" s="25">
        <f t="shared" ref="H83:H85" si="124">AC83</f>
        <v>0</v>
      </c>
      <c r="I83" s="25">
        <f t="shared" ref="I83:J85" si="125">+AD83</f>
        <v>1000</v>
      </c>
      <c r="J83" s="25">
        <f t="shared" si="125"/>
        <v>0</v>
      </c>
      <c r="K83" s="25">
        <f t="shared" ref="K83:K85" si="126">G83-(J83+I83+H83)</f>
        <v>251000</v>
      </c>
      <c r="L83" s="373"/>
      <c r="M83" s="374"/>
      <c r="N83" s="374"/>
      <c r="O83" s="375"/>
      <c r="R83" s="35">
        <v>40</v>
      </c>
      <c r="S83" s="36" t="s">
        <v>73</v>
      </c>
      <c r="T83" s="37">
        <v>280000</v>
      </c>
      <c r="U83" s="37">
        <v>280000</v>
      </c>
      <c r="V83" s="24">
        <f t="shared" ref="V83:V85" si="127">U83*10%</f>
        <v>28000</v>
      </c>
      <c r="W83" s="25">
        <f t="shared" ref="W83:W85" si="128">+U83-V83</f>
        <v>252000</v>
      </c>
      <c r="X83" s="25">
        <f t="shared" ref="X83:X85" si="129">+U83/30</f>
        <v>9333.3333333333339</v>
      </c>
      <c r="Y83" s="25">
        <f t="shared" ref="Y83:Y85" si="130">+X83/8</f>
        <v>1166.6666666666667</v>
      </c>
      <c r="Z83" s="292"/>
      <c r="AA83" s="257"/>
      <c r="AB83" s="25">
        <f t="shared" ref="AB83:AC85" si="131">+Z83*X83</f>
        <v>0</v>
      </c>
      <c r="AC83" s="25">
        <f t="shared" si="131"/>
        <v>0</v>
      </c>
      <c r="AD83" s="25">
        <v>1000</v>
      </c>
      <c r="AE83" s="25"/>
    </row>
    <row r="84" spans="1:31" ht="15" customHeight="1">
      <c r="A84" s="35">
        <v>41</v>
      </c>
      <c r="B84" s="47" t="s">
        <v>74</v>
      </c>
      <c r="C84" s="24">
        <v>215000</v>
      </c>
      <c r="D84" s="25">
        <f t="shared" si="120"/>
        <v>0</v>
      </c>
      <c r="E84" s="88">
        <f t="shared" si="121"/>
        <v>215000</v>
      </c>
      <c r="F84" s="24">
        <f t="shared" si="122"/>
        <v>21500</v>
      </c>
      <c r="G84" s="26">
        <f t="shared" si="123"/>
        <v>193500</v>
      </c>
      <c r="H84" s="25">
        <f t="shared" si="124"/>
        <v>3583.3333333333335</v>
      </c>
      <c r="I84" s="25">
        <f t="shared" si="125"/>
        <v>1000</v>
      </c>
      <c r="J84" s="25">
        <f t="shared" si="125"/>
        <v>0</v>
      </c>
      <c r="K84" s="25">
        <f t="shared" si="126"/>
        <v>188916.66666666666</v>
      </c>
      <c r="L84" s="373"/>
      <c r="M84" s="374"/>
      <c r="N84" s="374"/>
      <c r="O84" s="375"/>
      <c r="R84" s="35">
        <v>41</v>
      </c>
      <c r="S84" s="47" t="s">
        <v>74</v>
      </c>
      <c r="T84" s="24">
        <v>215000</v>
      </c>
      <c r="U84" s="24">
        <v>215000</v>
      </c>
      <c r="V84" s="24">
        <f t="shared" si="127"/>
        <v>21500</v>
      </c>
      <c r="W84" s="25">
        <f t="shared" si="128"/>
        <v>193500</v>
      </c>
      <c r="X84" s="25">
        <f t="shared" si="129"/>
        <v>7166.666666666667</v>
      </c>
      <c r="Y84" s="25">
        <f t="shared" si="130"/>
        <v>895.83333333333337</v>
      </c>
      <c r="Z84" s="292"/>
      <c r="AA84" s="257">
        <v>4</v>
      </c>
      <c r="AB84" s="25">
        <f t="shared" si="131"/>
        <v>0</v>
      </c>
      <c r="AC84" s="25">
        <f t="shared" si="131"/>
        <v>3583.3333333333335</v>
      </c>
      <c r="AD84" s="25">
        <v>1000</v>
      </c>
      <c r="AE84" s="25"/>
    </row>
    <row r="85" spans="1:31" ht="15" customHeight="1">
      <c r="A85" s="35">
        <v>42</v>
      </c>
      <c r="B85" s="47" t="s">
        <v>75</v>
      </c>
      <c r="C85" s="72">
        <v>130000</v>
      </c>
      <c r="D85" s="25">
        <f t="shared" si="120"/>
        <v>0</v>
      </c>
      <c r="E85" s="88">
        <f t="shared" si="121"/>
        <v>130000</v>
      </c>
      <c r="F85" s="24">
        <f t="shared" si="122"/>
        <v>13000</v>
      </c>
      <c r="G85" s="26">
        <f t="shared" si="123"/>
        <v>117000</v>
      </c>
      <c r="H85" s="25">
        <f t="shared" si="124"/>
        <v>0</v>
      </c>
      <c r="I85" s="25">
        <f t="shared" si="125"/>
        <v>0</v>
      </c>
      <c r="J85" s="25">
        <f t="shared" si="125"/>
        <v>0</v>
      </c>
      <c r="K85" s="25">
        <f t="shared" si="126"/>
        <v>117000</v>
      </c>
      <c r="L85" s="373"/>
      <c r="M85" s="374"/>
      <c r="N85" s="374"/>
      <c r="O85" s="375"/>
      <c r="R85" s="35">
        <v>42</v>
      </c>
      <c r="S85" s="47" t="s">
        <v>75</v>
      </c>
      <c r="T85" s="72">
        <v>130000</v>
      </c>
      <c r="U85" s="72">
        <v>130000</v>
      </c>
      <c r="V85" s="24">
        <f t="shared" si="127"/>
        <v>13000</v>
      </c>
      <c r="W85" s="25">
        <f t="shared" si="128"/>
        <v>117000</v>
      </c>
      <c r="X85" s="25">
        <f t="shared" si="129"/>
        <v>4333.333333333333</v>
      </c>
      <c r="Y85" s="25">
        <f t="shared" si="130"/>
        <v>541.66666666666663</v>
      </c>
      <c r="Z85" s="292"/>
      <c r="AA85" s="257"/>
      <c r="AB85" s="25">
        <f t="shared" si="131"/>
        <v>0</v>
      </c>
      <c r="AC85" s="25">
        <f t="shared" si="131"/>
        <v>0</v>
      </c>
      <c r="AD85" s="25"/>
      <c r="AE85" s="25"/>
    </row>
    <row r="86" spans="1:31" ht="15.75" thickBot="1">
      <c r="A86" s="73"/>
      <c r="D86" s="74"/>
      <c r="E86" s="176"/>
      <c r="F86" s="176"/>
      <c r="R86" s="73"/>
      <c r="AD86" s="74"/>
      <c r="AE86" s="74"/>
    </row>
    <row r="87" spans="1:31" ht="15.75" thickBot="1">
      <c r="A87" s="73"/>
      <c r="B87" s="76" t="s">
        <v>76</v>
      </c>
      <c r="D87" s="74"/>
      <c r="E87" s="176"/>
      <c r="F87" s="176"/>
      <c r="R87" s="73"/>
      <c r="S87" s="76" t="s">
        <v>76</v>
      </c>
      <c r="AD87" s="74"/>
      <c r="AE87" s="74"/>
    </row>
    <row r="88" spans="1:31" ht="15" customHeight="1">
      <c r="A88" s="35">
        <v>43</v>
      </c>
      <c r="B88" s="36" t="s">
        <v>77</v>
      </c>
      <c r="C88" s="37">
        <v>210000</v>
      </c>
      <c r="D88" s="25">
        <f t="shared" ref="D88" si="132">+AB88</f>
        <v>0</v>
      </c>
      <c r="E88" s="88">
        <f t="shared" ref="E88" si="133">C88-D88</f>
        <v>210000</v>
      </c>
      <c r="F88" s="24">
        <f t="shared" ref="F88" si="134">E88*10%</f>
        <v>21000</v>
      </c>
      <c r="G88" s="26">
        <f t="shared" ref="G88" si="135">+E88-F88</f>
        <v>189000</v>
      </c>
      <c r="H88" s="25">
        <f t="shared" ref="H88" si="136">AC88</f>
        <v>0</v>
      </c>
      <c r="I88" s="25">
        <f t="shared" ref="I88:J88" si="137">+AD88</f>
        <v>0</v>
      </c>
      <c r="J88" s="25">
        <f t="shared" si="137"/>
        <v>0</v>
      </c>
      <c r="K88" s="25">
        <f t="shared" ref="K88" si="138">G88-(J88+I88+H88)</f>
        <v>189000</v>
      </c>
      <c r="L88" s="373"/>
      <c r="M88" s="374"/>
      <c r="N88" s="374"/>
      <c r="O88" s="375"/>
      <c r="R88" s="35">
        <v>43</v>
      </c>
      <c r="S88" s="36" t="s">
        <v>77</v>
      </c>
      <c r="T88" s="37">
        <v>220000</v>
      </c>
      <c r="U88" s="37">
        <v>220000</v>
      </c>
      <c r="V88" s="24">
        <f t="shared" ref="V88" si="139">U88*10%</f>
        <v>22000</v>
      </c>
      <c r="W88" s="25">
        <f t="shared" ref="W88" si="140">+U88-V88</f>
        <v>198000</v>
      </c>
      <c r="X88" s="25">
        <f t="shared" ref="X88" si="141">+U88/30</f>
        <v>7333.333333333333</v>
      </c>
      <c r="Y88" s="25">
        <f t="shared" ref="Y88" si="142">+X88/8</f>
        <v>916.66666666666663</v>
      </c>
      <c r="Z88" s="292"/>
      <c r="AA88" s="257"/>
      <c r="AB88" s="25">
        <f t="shared" ref="AB88:AC88" si="143">+Z88*X88</f>
        <v>0</v>
      </c>
      <c r="AC88" s="25">
        <f t="shared" si="143"/>
        <v>0</v>
      </c>
      <c r="AD88" s="25"/>
      <c r="AE88" s="25"/>
    </row>
    <row r="89" spans="1:31" ht="15.75" thickBot="1">
      <c r="A89" s="73"/>
      <c r="D89" s="74"/>
      <c r="E89" s="176"/>
      <c r="F89" s="176"/>
      <c r="R89" s="73"/>
      <c r="AD89" s="74"/>
      <c r="AE89" s="74"/>
    </row>
    <row r="90" spans="1:31" ht="15.75" thickBot="1">
      <c r="A90" s="11"/>
      <c r="B90" s="42" t="s">
        <v>78</v>
      </c>
      <c r="C90" s="40"/>
      <c r="D90" s="41"/>
      <c r="E90" s="40"/>
      <c r="F90" s="40"/>
      <c r="G90" s="41"/>
      <c r="H90" s="41"/>
      <c r="I90" s="41"/>
      <c r="J90" s="41"/>
      <c r="K90" s="41"/>
      <c r="L90" s="40"/>
      <c r="M90" s="40"/>
      <c r="R90" s="11"/>
      <c r="S90" s="42" t="s">
        <v>78</v>
      </c>
      <c r="T90" s="40"/>
      <c r="U90" s="40"/>
      <c r="V90" s="40"/>
      <c r="W90" s="41"/>
      <c r="X90" s="41"/>
      <c r="Y90" s="41"/>
      <c r="Z90" s="295"/>
      <c r="AA90" s="41"/>
      <c r="AB90" s="41"/>
      <c r="AC90" s="41"/>
      <c r="AD90" s="41"/>
      <c r="AE90" s="41"/>
    </row>
    <row r="91" spans="1:31" ht="15" customHeight="1">
      <c r="A91" s="44">
        <v>44</v>
      </c>
      <c r="B91" s="36" t="s">
        <v>79</v>
      </c>
      <c r="C91" s="24">
        <v>230000</v>
      </c>
      <c r="D91" s="25">
        <f t="shared" ref="D91:D92" si="144">+AB91</f>
        <v>0</v>
      </c>
      <c r="E91" s="88">
        <f t="shared" ref="E91:E92" si="145">C91-D91</f>
        <v>230000</v>
      </c>
      <c r="F91" s="24">
        <f t="shared" ref="F91:F92" si="146">E91*10%</f>
        <v>23000</v>
      </c>
      <c r="G91" s="26">
        <f t="shared" ref="G91:G92" si="147">+E91-F91</f>
        <v>207000</v>
      </c>
      <c r="H91" s="25">
        <f t="shared" ref="H91:H92" si="148">AC91</f>
        <v>5750</v>
      </c>
      <c r="I91" s="25">
        <f t="shared" ref="I91:J92" si="149">+AD91</f>
        <v>1000</v>
      </c>
      <c r="J91" s="25">
        <f t="shared" si="149"/>
        <v>0</v>
      </c>
      <c r="K91" s="25">
        <f t="shared" ref="K91:K92" si="150">G91-(J91+I91+H91)</f>
        <v>200250</v>
      </c>
      <c r="L91" s="373"/>
      <c r="M91" s="374"/>
      <c r="N91" s="374"/>
      <c r="O91" s="375"/>
      <c r="R91" s="44">
        <v>44</v>
      </c>
      <c r="S91" s="36" t="s">
        <v>79</v>
      </c>
      <c r="T91" s="24">
        <v>230000</v>
      </c>
      <c r="U91" s="24">
        <v>230000</v>
      </c>
      <c r="V91" s="24">
        <f t="shared" ref="V91:V92" si="151">U91*10%</f>
        <v>23000</v>
      </c>
      <c r="W91" s="25">
        <f t="shared" ref="W91:W92" si="152">+U91-V91</f>
        <v>207000</v>
      </c>
      <c r="X91" s="25">
        <f t="shared" ref="X91:X92" si="153">+U91/30</f>
        <v>7666.666666666667</v>
      </c>
      <c r="Y91" s="25">
        <f t="shared" ref="Y91:Y92" si="154">+X91/8</f>
        <v>958.33333333333337</v>
      </c>
      <c r="Z91" s="292"/>
      <c r="AA91" s="257">
        <v>6</v>
      </c>
      <c r="AB91" s="25">
        <f t="shared" ref="AB91:AC92" si="155">+Z91*X91</f>
        <v>0</v>
      </c>
      <c r="AC91" s="25">
        <f t="shared" si="155"/>
        <v>5750</v>
      </c>
      <c r="AD91" s="25">
        <v>1000</v>
      </c>
      <c r="AE91" s="25"/>
    </row>
    <row r="92" spans="1:31" ht="15" customHeight="1">
      <c r="A92" s="35">
        <v>45</v>
      </c>
      <c r="B92" s="54" t="s">
        <v>80</v>
      </c>
      <c r="C92" s="24">
        <v>215000</v>
      </c>
      <c r="D92" s="25">
        <f t="shared" si="144"/>
        <v>35833.333333333336</v>
      </c>
      <c r="E92" s="88">
        <f t="shared" si="145"/>
        <v>179166.66666666666</v>
      </c>
      <c r="F92" s="24">
        <f t="shared" si="146"/>
        <v>17916.666666666668</v>
      </c>
      <c r="G92" s="26">
        <f t="shared" si="147"/>
        <v>161250</v>
      </c>
      <c r="H92" s="25">
        <f t="shared" si="148"/>
        <v>0</v>
      </c>
      <c r="I92" s="25">
        <f t="shared" si="149"/>
        <v>0</v>
      </c>
      <c r="J92" s="25">
        <f t="shared" si="149"/>
        <v>0</v>
      </c>
      <c r="K92" s="25">
        <f t="shared" si="150"/>
        <v>161250</v>
      </c>
      <c r="L92" s="373" t="s">
        <v>422</v>
      </c>
      <c r="M92" s="374"/>
      <c r="N92" s="374"/>
      <c r="O92" s="375"/>
      <c r="R92" s="35">
        <v>45</v>
      </c>
      <c r="S92" s="54" t="s">
        <v>80</v>
      </c>
      <c r="T92" s="24">
        <v>215000</v>
      </c>
      <c r="U92" s="24">
        <v>215000</v>
      </c>
      <c r="V92" s="24">
        <f t="shared" si="151"/>
        <v>21500</v>
      </c>
      <c r="W92" s="25">
        <f t="shared" si="152"/>
        <v>193500</v>
      </c>
      <c r="X92" s="25">
        <f t="shared" si="153"/>
        <v>7166.666666666667</v>
      </c>
      <c r="Y92" s="25">
        <f t="shared" si="154"/>
        <v>895.83333333333337</v>
      </c>
      <c r="Z92" s="292">
        <v>5</v>
      </c>
      <c r="AA92" s="257"/>
      <c r="AB92" s="25">
        <f t="shared" si="155"/>
        <v>35833.333333333336</v>
      </c>
      <c r="AC92" s="25">
        <f t="shared" si="155"/>
        <v>0</v>
      </c>
      <c r="AD92" s="25"/>
      <c r="AE92" s="25"/>
    </row>
    <row r="93" spans="1:31" ht="15.75" thickBot="1">
      <c r="A93" s="11"/>
      <c r="B93" s="46"/>
      <c r="C93" s="78"/>
      <c r="D93" s="70"/>
      <c r="E93" s="69"/>
      <c r="F93" s="69"/>
      <c r="G93" s="70"/>
      <c r="H93" s="70"/>
      <c r="I93" s="70"/>
      <c r="J93" s="70"/>
      <c r="K93" s="70"/>
      <c r="L93" s="40"/>
      <c r="M93" s="40"/>
      <c r="N93" s="40"/>
      <c r="O93" s="40"/>
      <c r="R93" s="11"/>
      <c r="S93" s="46"/>
      <c r="T93" s="78"/>
      <c r="U93" s="69"/>
      <c r="V93" s="69"/>
      <c r="W93" s="70"/>
      <c r="X93" s="70"/>
      <c r="Y93" s="70"/>
      <c r="Z93" s="305"/>
      <c r="AA93" s="70"/>
      <c r="AB93" s="70"/>
      <c r="AC93" s="70"/>
      <c r="AD93" s="70"/>
      <c r="AE93" s="70"/>
    </row>
    <row r="94" spans="1:31" ht="15.75" thickBot="1">
      <c r="B94" s="42" t="s">
        <v>82</v>
      </c>
      <c r="C94" s="62"/>
      <c r="D94" s="41"/>
      <c r="E94" s="60"/>
      <c r="F94" s="60"/>
      <c r="G94" s="61"/>
      <c r="H94" s="41"/>
      <c r="I94" s="41"/>
      <c r="J94" s="41"/>
      <c r="K94" s="41"/>
      <c r="L94" s="40"/>
      <c r="M94" s="40"/>
      <c r="S94" s="42" t="s">
        <v>82</v>
      </c>
      <c r="T94" s="62"/>
      <c r="U94" s="60"/>
      <c r="V94" s="60"/>
      <c r="W94" s="61"/>
      <c r="X94" s="41"/>
      <c r="Y94" s="41"/>
      <c r="Z94" s="295"/>
      <c r="AA94" s="41"/>
      <c r="AB94" s="41"/>
      <c r="AC94" s="41"/>
      <c r="AD94" s="41"/>
      <c r="AE94" s="41"/>
    </row>
    <row r="95" spans="1:31" ht="15" customHeight="1">
      <c r="A95" s="35">
        <v>46</v>
      </c>
      <c r="B95" s="36" t="s">
        <v>83</v>
      </c>
      <c r="C95" s="63">
        <v>300000</v>
      </c>
      <c r="D95" s="25">
        <f t="shared" ref="D95" si="156">+AB95</f>
        <v>0</v>
      </c>
      <c r="E95" s="88">
        <f t="shared" ref="E95" si="157">C95-D95</f>
        <v>300000</v>
      </c>
      <c r="F95" s="24">
        <f t="shared" ref="F95" si="158">E95*10%</f>
        <v>30000</v>
      </c>
      <c r="G95" s="26">
        <f t="shared" ref="G95" si="159">+E95-F95</f>
        <v>270000</v>
      </c>
      <c r="H95" s="25">
        <f t="shared" ref="H95" si="160">AC95</f>
        <v>0</v>
      </c>
      <c r="I95" s="25">
        <f t="shared" ref="I95:J95" si="161">+AD95</f>
        <v>1000</v>
      </c>
      <c r="J95" s="25">
        <f t="shared" si="161"/>
        <v>0</v>
      </c>
      <c r="K95" s="25">
        <f t="shared" ref="K95" si="162">G95-(J95+I95+H95)</f>
        <v>269000</v>
      </c>
      <c r="L95" s="373"/>
      <c r="M95" s="374"/>
      <c r="N95" s="374"/>
      <c r="O95" s="375"/>
      <c r="R95" s="35">
        <v>46</v>
      </c>
      <c r="S95" s="36" t="s">
        <v>83</v>
      </c>
      <c r="T95" s="63">
        <v>300000</v>
      </c>
      <c r="U95" s="63">
        <v>300000</v>
      </c>
      <c r="V95" s="24">
        <f t="shared" ref="V95" si="163">U95*10%</f>
        <v>30000</v>
      </c>
      <c r="W95" s="25">
        <f t="shared" ref="W95" si="164">+U95-V95</f>
        <v>270000</v>
      </c>
      <c r="X95" s="25">
        <f t="shared" ref="X95" si="165">+U95/30</f>
        <v>10000</v>
      </c>
      <c r="Y95" s="25">
        <f t="shared" ref="Y95" si="166">+X95/8</f>
        <v>1250</v>
      </c>
      <c r="Z95" s="292"/>
      <c r="AA95" s="257"/>
      <c r="AB95" s="25">
        <f t="shared" ref="AB95:AC95" si="167">+Z95*X95</f>
        <v>0</v>
      </c>
      <c r="AC95" s="25">
        <f t="shared" si="167"/>
        <v>0</v>
      </c>
      <c r="AD95" s="25">
        <v>1000</v>
      </c>
      <c r="AE95" s="25">
        <v>0</v>
      </c>
    </row>
    <row r="96" spans="1:31" ht="15.75" thickBot="1">
      <c r="A96" s="35"/>
      <c r="B96" s="46"/>
      <c r="C96" s="40"/>
      <c r="D96" s="41"/>
      <c r="E96" s="40"/>
      <c r="F96" s="40"/>
      <c r="G96" s="41"/>
      <c r="H96" s="41"/>
      <c r="I96" s="41"/>
      <c r="J96" s="41"/>
      <c r="K96" s="41"/>
      <c r="R96" s="35"/>
      <c r="S96" s="46"/>
      <c r="T96" s="40"/>
      <c r="U96" s="40"/>
      <c r="V96" s="40"/>
      <c r="W96" s="41"/>
      <c r="X96" s="41"/>
      <c r="Y96" s="41"/>
      <c r="Z96" s="295"/>
      <c r="AA96" s="41"/>
      <c r="AB96" s="41"/>
      <c r="AC96" s="41"/>
      <c r="AD96" s="41"/>
      <c r="AE96" s="41"/>
    </row>
    <row r="97" spans="1:31" ht="15.75" thickBot="1">
      <c r="A97" s="11"/>
      <c r="B97" s="42" t="s">
        <v>84</v>
      </c>
      <c r="C97" s="60"/>
      <c r="D97" s="41"/>
      <c r="E97" s="60"/>
      <c r="F97" s="60"/>
      <c r="G97" s="61"/>
      <c r="H97" s="41"/>
      <c r="I97" s="41"/>
      <c r="J97" s="41"/>
      <c r="K97" s="41"/>
      <c r="L97" s="40"/>
      <c r="M97" s="40"/>
      <c r="R97" s="11"/>
      <c r="S97" s="42" t="s">
        <v>84</v>
      </c>
      <c r="T97" s="60"/>
      <c r="U97" s="60"/>
      <c r="V97" s="60"/>
      <c r="W97" s="61"/>
      <c r="X97" s="41"/>
      <c r="Y97" s="41"/>
      <c r="Z97" s="295"/>
      <c r="AA97" s="41"/>
      <c r="AB97" s="41"/>
      <c r="AC97" s="41"/>
      <c r="AD97" s="41"/>
      <c r="AE97" s="41"/>
    </row>
    <row r="98" spans="1:31">
      <c r="A98" s="79">
        <v>47</v>
      </c>
      <c r="B98" s="36" t="s">
        <v>85</v>
      </c>
      <c r="C98" s="63">
        <v>740000</v>
      </c>
      <c r="D98" s="25">
        <f t="shared" ref="D98" si="168">+AB98</f>
        <v>0</v>
      </c>
      <c r="E98" s="88">
        <f t="shared" ref="E98" si="169">C98-D98</f>
        <v>740000</v>
      </c>
      <c r="F98" s="24">
        <f t="shared" ref="F98" si="170">E98*10%</f>
        <v>74000</v>
      </c>
      <c r="G98" s="26">
        <f t="shared" ref="G98" si="171">+E98-F98</f>
        <v>666000</v>
      </c>
      <c r="H98" s="25">
        <f t="shared" ref="H98" si="172">AC98</f>
        <v>0</v>
      </c>
      <c r="I98" s="25">
        <f t="shared" ref="I98:J98" si="173">+AD98</f>
        <v>1000</v>
      </c>
      <c r="J98" s="25">
        <f t="shared" si="173"/>
        <v>0</v>
      </c>
      <c r="K98" s="25">
        <f t="shared" ref="K98" si="174">G98-(J98+I98+H98)</f>
        <v>665000</v>
      </c>
      <c r="L98" s="373"/>
      <c r="M98" s="374"/>
      <c r="N98" s="374"/>
      <c r="O98" s="375"/>
      <c r="R98" s="79">
        <v>47</v>
      </c>
      <c r="S98" s="36" t="s">
        <v>85</v>
      </c>
      <c r="T98" s="63">
        <v>740000</v>
      </c>
      <c r="U98" s="63">
        <v>740000</v>
      </c>
      <c r="V98" s="24">
        <f t="shared" ref="V98" si="175">U98*10%</f>
        <v>74000</v>
      </c>
      <c r="W98" s="25">
        <f t="shared" ref="W98" si="176">+U98-V98</f>
        <v>666000</v>
      </c>
      <c r="X98" s="25">
        <f t="shared" ref="X98" si="177">+U98/30</f>
        <v>24666.666666666668</v>
      </c>
      <c r="Y98" s="25">
        <f t="shared" ref="Y98" si="178">+X98/8</f>
        <v>3083.3333333333335</v>
      </c>
      <c r="Z98" s="292"/>
      <c r="AA98" s="257"/>
      <c r="AB98" s="25">
        <f t="shared" ref="AB98:AC98" si="179">+Z98*X98</f>
        <v>0</v>
      </c>
      <c r="AC98" s="25">
        <f t="shared" si="179"/>
        <v>0</v>
      </c>
      <c r="AD98" s="25">
        <v>1000</v>
      </c>
      <c r="AE98" s="25"/>
    </row>
    <row r="99" spans="1:31" ht="15.75" thickBot="1">
      <c r="B99" s="46"/>
      <c r="C99" s="39"/>
      <c r="D99" s="70"/>
      <c r="E99" s="69"/>
      <c r="F99" s="69"/>
      <c r="G99" s="70"/>
      <c r="H99" s="70"/>
      <c r="I99" s="70"/>
      <c r="J99" s="70"/>
      <c r="K99" s="70"/>
      <c r="S99" s="46"/>
      <c r="T99" s="39"/>
      <c r="U99" s="69"/>
      <c r="V99" s="69"/>
      <c r="W99" s="70"/>
      <c r="X99" s="70"/>
      <c r="Y99" s="70"/>
      <c r="Z99" s="305"/>
      <c r="AA99" s="70"/>
      <c r="AB99" s="70"/>
      <c r="AC99" s="70"/>
      <c r="AD99" s="70"/>
      <c r="AE99" s="70"/>
    </row>
    <row r="100" spans="1:31" ht="15.75" thickBot="1">
      <c r="A100" s="80"/>
      <c r="B100" s="56" t="s">
        <v>34</v>
      </c>
      <c r="C100" s="57">
        <f t="shared" ref="C100:J100" si="180">SUM(C75:C99)</f>
        <v>3250000</v>
      </c>
      <c r="D100" s="57">
        <f t="shared" si="180"/>
        <v>57166.333333333336</v>
      </c>
      <c r="E100" s="57">
        <f t="shared" si="180"/>
        <v>3235499.6666666665</v>
      </c>
      <c r="F100" s="57">
        <f t="shared" si="180"/>
        <v>323549.96666666667</v>
      </c>
      <c r="G100" s="58">
        <f t="shared" si="180"/>
        <v>2911949.7</v>
      </c>
      <c r="H100" s="57">
        <f t="shared" si="180"/>
        <v>11958.333333333334</v>
      </c>
      <c r="I100" s="57">
        <f t="shared" si="180"/>
        <v>5000</v>
      </c>
      <c r="J100" s="57">
        <f t="shared" si="180"/>
        <v>0</v>
      </c>
      <c r="K100" s="58">
        <v>2894992</v>
      </c>
      <c r="L100" s="40"/>
      <c r="M100" s="40"/>
      <c r="N100" s="40"/>
      <c r="O100" s="40"/>
      <c r="R100" s="80"/>
      <c r="S100" s="56" t="s">
        <v>34</v>
      </c>
      <c r="T100" s="57">
        <f>SUM(T75:T98)</f>
        <v>3260000</v>
      </c>
      <c r="U100" s="57">
        <f>SUM(U75:U98)</f>
        <v>3260000</v>
      </c>
      <c r="V100" s="57">
        <f>SUM(V75:V98)</f>
        <v>326000</v>
      </c>
      <c r="W100" s="57">
        <f>SUM(W75:W98)</f>
        <v>2934000</v>
      </c>
      <c r="X100" s="57">
        <f t="shared" ref="X100:AE100" si="181">SUM(X75:X98)</f>
        <v>108666.66666666667</v>
      </c>
      <c r="Y100" s="57">
        <f t="shared" si="181"/>
        <v>13583.333333333334</v>
      </c>
      <c r="Z100" s="300">
        <f t="shared" si="181"/>
        <v>5</v>
      </c>
      <c r="AA100" s="301">
        <f t="shared" si="181"/>
        <v>13</v>
      </c>
      <c r="AB100" s="57">
        <f t="shared" si="181"/>
        <v>35833.333333333336</v>
      </c>
      <c r="AC100" s="57">
        <f t="shared" si="181"/>
        <v>11958.333333333334</v>
      </c>
      <c r="AD100" s="57">
        <f t="shared" si="181"/>
        <v>5000</v>
      </c>
      <c r="AE100" s="57">
        <f t="shared" si="181"/>
        <v>0</v>
      </c>
    </row>
    <row r="101" spans="1:31" ht="15.75" thickBot="1">
      <c r="A101" s="80"/>
      <c r="B101" s="46"/>
      <c r="C101" s="39"/>
      <c r="D101" s="70"/>
      <c r="E101" s="69"/>
      <c r="F101" s="69"/>
      <c r="G101" s="70"/>
      <c r="H101" s="70"/>
      <c r="I101" s="70"/>
      <c r="J101" s="70"/>
      <c r="K101" s="70"/>
      <c r="L101" s="40"/>
      <c r="M101" s="40"/>
      <c r="N101" s="40"/>
      <c r="O101" s="40"/>
      <c r="R101" s="80"/>
      <c r="S101" s="46"/>
      <c r="T101" s="39"/>
      <c r="U101" s="69"/>
      <c r="V101" s="69"/>
      <c r="W101" s="70"/>
      <c r="X101" s="70"/>
      <c r="Y101" s="70"/>
      <c r="Z101" s="305"/>
      <c r="AA101" s="70"/>
      <c r="AB101" s="70"/>
      <c r="AC101" s="70"/>
      <c r="AD101" s="70"/>
      <c r="AE101" s="70"/>
    </row>
    <row r="102" spans="1:31" ht="15.75" thickBot="1">
      <c r="A102" s="80"/>
      <c r="B102" s="42" t="s">
        <v>86</v>
      </c>
      <c r="C102" s="39"/>
      <c r="D102" s="41"/>
      <c r="E102" s="40"/>
      <c r="F102" s="40"/>
      <c r="G102" s="41"/>
      <c r="H102" s="41"/>
      <c r="I102" s="41"/>
      <c r="J102" s="41"/>
      <c r="K102" s="41"/>
      <c r="L102" s="40"/>
      <c r="M102" s="40"/>
      <c r="R102" s="80"/>
      <c r="S102" s="42" t="s">
        <v>86</v>
      </c>
      <c r="T102" s="39"/>
      <c r="U102" s="40"/>
      <c r="V102" s="40"/>
      <c r="W102" s="41"/>
      <c r="X102" s="41"/>
      <c r="Y102" s="41"/>
      <c r="Z102" s="295"/>
      <c r="AA102" s="41"/>
      <c r="AB102" s="41"/>
      <c r="AC102" s="41"/>
      <c r="AD102" s="41"/>
      <c r="AE102" s="41"/>
    </row>
    <row r="103" spans="1:31" ht="15" customHeight="1">
      <c r="A103" s="79">
        <v>48</v>
      </c>
      <c r="B103" s="36" t="s">
        <v>87</v>
      </c>
      <c r="C103" s="24">
        <v>135000</v>
      </c>
      <c r="D103" s="25">
        <f t="shared" ref="D103:D105" si="182">+AB103</f>
        <v>0</v>
      </c>
      <c r="E103" s="88">
        <f t="shared" ref="E103:E105" si="183">C103-D103</f>
        <v>135000</v>
      </c>
      <c r="F103" s="24">
        <f t="shared" ref="F103:F105" si="184">E103*10%</f>
        <v>13500</v>
      </c>
      <c r="G103" s="26">
        <f t="shared" ref="G103:G105" si="185">+E103-F103</f>
        <v>121500</v>
      </c>
      <c r="H103" s="25">
        <f t="shared" ref="H103:H105" si="186">AC103</f>
        <v>0</v>
      </c>
      <c r="I103" s="25">
        <f t="shared" ref="I103:J105" si="187">+AD103</f>
        <v>0</v>
      </c>
      <c r="J103" s="25">
        <f t="shared" si="187"/>
        <v>0</v>
      </c>
      <c r="K103" s="25">
        <f t="shared" ref="K103:K105" si="188">G103-(J103+I103+H103)</f>
        <v>121500</v>
      </c>
      <c r="L103" s="376"/>
      <c r="M103" s="377"/>
      <c r="N103" s="377"/>
      <c r="O103" s="378"/>
      <c r="R103" s="79">
        <v>48</v>
      </c>
      <c r="S103" s="36" t="s">
        <v>87</v>
      </c>
      <c r="T103" s="24">
        <v>135000</v>
      </c>
      <c r="U103" s="24">
        <v>135000</v>
      </c>
      <c r="V103" s="24">
        <f t="shared" ref="V103:V105" si="189">U103*10%</f>
        <v>13500</v>
      </c>
      <c r="W103" s="25">
        <f t="shared" ref="W103:W105" si="190">+U103-V103</f>
        <v>121500</v>
      </c>
      <c r="X103" s="25">
        <f t="shared" ref="X103:X105" si="191">+U103/30</f>
        <v>4500</v>
      </c>
      <c r="Y103" s="25">
        <f t="shared" ref="Y103:Y105" si="192">+X103/8</f>
        <v>562.5</v>
      </c>
      <c r="Z103" s="292"/>
      <c r="AA103" s="257"/>
      <c r="AB103" s="25">
        <f t="shared" ref="AB103:AC105" si="193">+Z103*X103</f>
        <v>0</v>
      </c>
      <c r="AC103" s="25">
        <f t="shared" si="193"/>
        <v>0</v>
      </c>
      <c r="AD103" s="25"/>
      <c r="AE103" s="25"/>
    </row>
    <row r="104" spans="1:31" ht="15" customHeight="1">
      <c r="A104" s="79">
        <v>49</v>
      </c>
      <c r="B104" s="47" t="s">
        <v>88</v>
      </c>
      <c r="C104" s="24">
        <v>350000</v>
      </c>
      <c r="D104" s="25">
        <f t="shared" si="182"/>
        <v>0</v>
      </c>
      <c r="E104" s="88">
        <f t="shared" si="183"/>
        <v>350000</v>
      </c>
      <c r="F104" s="24">
        <f t="shared" si="184"/>
        <v>35000</v>
      </c>
      <c r="G104" s="26">
        <f t="shared" si="185"/>
        <v>315000</v>
      </c>
      <c r="H104" s="25">
        <f t="shared" si="186"/>
        <v>0</v>
      </c>
      <c r="I104" s="25">
        <f t="shared" si="187"/>
        <v>0</v>
      </c>
      <c r="J104" s="25">
        <f t="shared" si="187"/>
        <v>0</v>
      </c>
      <c r="K104" s="25">
        <f t="shared" si="188"/>
        <v>315000</v>
      </c>
      <c r="L104" s="373"/>
      <c r="M104" s="374"/>
      <c r="N104" s="374"/>
      <c r="O104" s="375"/>
      <c r="R104" s="79">
        <v>49</v>
      </c>
      <c r="S104" s="47" t="s">
        <v>88</v>
      </c>
      <c r="T104" s="24">
        <v>350000</v>
      </c>
      <c r="U104" s="24">
        <v>350000</v>
      </c>
      <c r="V104" s="24">
        <f t="shared" si="189"/>
        <v>35000</v>
      </c>
      <c r="W104" s="25">
        <f t="shared" si="190"/>
        <v>315000</v>
      </c>
      <c r="X104" s="25">
        <f t="shared" si="191"/>
        <v>11666.666666666666</v>
      </c>
      <c r="Y104" s="25">
        <f t="shared" si="192"/>
        <v>1458.3333333333333</v>
      </c>
      <c r="Z104" s="292"/>
      <c r="AA104" s="257"/>
      <c r="AB104" s="25">
        <f t="shared" si="193"/>
        <v>0</v>
      </c>
      <c r="AC104" s="25">
        <f t="shared" si="193"/>
        <v>0</v>
      </c>
      <c r="AD104" s="25"/>
      <c r="AE104" s="25"/>
    </row>
    <row r="105" spans="1:31" ht="15" customHeight="1">
      <c r="A105" s="79">
        <v>50</v>
      </c>
      <c r="B105" s="47" t="s">
        <v>89</v>
      </c>
      <c r="C105" s="24">
        <v>210000</v>
      </c>
      <c r="D105" s="25">
        <f t="shared" si="182"/>
        <v>0</v>
      </c>
      <c r="E105" s="88">
        <f t="shared" si="183"/>
        <v>210000</v>
      </c>
      <c r="F105" s="24">
        <f t="shared" si="184"/>
        <v>21000</v>
      </c>
      <c r="G105" s="26">
        <f t="shared" si="185"/>
        <v>189000</v>
      </c>
      <c r="H105" s="25">
        <f t="shared" si="186"/>
        <v>0</v>
      </c>
      <c r="I105" s="25">
        <f t="shared" si="187"/>
        <v>1000</v>
      </c>
      <c r="J105" s="25">
        <f t="shared" si="187"/>
        <v>0</v>
      </c>
      <c r="K105" s="25">
        <f t="shared" si="188"/>
        <v>188000</v>
      </c>
      <c r="L105" s="373"/>
      <c r="M105" s="374"/>
      <c r="N105" s="374"/>
      <c r="O105" s="375"/>
      <c r="R105" s="79">
        <v>50</v>
      </c>
      <c r="S105" s="47" t="s">
        <v>89</v>
      </c>
      <c r="T105" s="24">
        <v>210000</v>
      </c>
      <c r="U105" s="24">
        <v>210000</v>
      </c>
      <c r="V105" s="24">
        <f t="shared" si="189"/>
        <v>21000</v>
      </c>
      <c r="W105" s="25">
        <f t="shared" si="190"/>
        <v>189000</v>
      </c>
      <c r="X105" s="25">
        <f t="shared" si="191"/>
        <v>7000</v>
      </c>
      <c r="Y105" s="25">
        <f t="shared" si="192"/>
        <v>875</v>
      </c>
      <c r="Z105" s="306"/>
      <c r="AA105" s="257"/>
      <c r="AB105" s="25">
        <f t="shared" si="193"/>
        <v>0</v>
      </c>
      <c r="AC105" s="25">
        <f t="shared" si="193"/>
        <v>0</v>
      </c>
      <c r="AD105" s="25">
        <v>1000</v>
      </c>
      <c r="AE105" s="25"/>
    </row>
    <row r="106" spans="1:31" ht="15.75" thickBot="1">
      <c r="A106" s="80"/>
      <c r="B106" s="46"/>
      <c r="C106" s="40"/>
      <c r="D106" s="41"/>
      <c r="E106" s="40"/>
      <c r="F106" s="40"/>
      <c r="G106" s="41"/>
      <c r="H106" s="41"/>
      <c r="I106" s="41"/>
      <c r="J106" s="41"/>
      <c r="K106" s="41"/>
      <c r="L106" s="40"/>
      <c r="M106" s="40"/>
      <c r="R106" s="80"/>
      <c r="S106" s="46"/>
      <c r="T106" s="40"/>
      <c r="U106" s="40"/>
      <c r="V106" s="40"/>
      <c r="W106" s="41"/>
      <c r="X106" s="41"/>
      <c r="Y106" s="41"/>
      <c r="Z106" s="295"/>
      <c r="AA106" s="41"/>
      <c r="AB106" s="41"/>
      <c r="AC106" s="41"/>
      <c r="AD106" s="41"/>
      <c r="AE106" s="41"/>
    </row>
    <row r="107" spans="1:31" ht="15.75" thickBot="1">
      <c r="A107" s="49"/>
      <c r="B107" s="19" t="s">
        <v>91</v>
      </c>
      <c r="C107" s="60"/>
      <c r="D107" s="41"/>
      <c r="E107" s="60"/>
      <c r="F107" s="60"/>
      <c r="G107" s="61"/>
      <c r="H107" s="41"/>
      <c r="I107" s="41"/>
      <c r="J107" s="41"/>
      <c r="K107" s="41"/>
      <c r="L107" s="40"/>
      <c r="M107" s="40"/>
      <c r="R107" s="11"/>
      <c r="S107" s="19" t="s">
        <v>91</v>
      </c>
      <c r="T107" s="60"/>
      <c r="U107" s="60"/>
      <c r="V107" s="60"/>
      <c r="W107" s="61"/>
      <c r="X107" s="41"/>
      <c r="Y107" s="41"/>
      <c r="Z107" s="295"/>
      <c r="AA107" s="41"/>
      <c r="AB107" s="41"/>
      <c r="AC107" s="41"/>
      <c r="AD107" s="41"/>
      <c r="AE107" s="41"/>
    </row>
    <row r="108" spans="1:31" ht="15" customHeight="1">
      <c r="A108" s="35">
        <v>51</v>
      </c>
      <c r="B108" s="36" t="s">
        <v>92</v>
      </c>
      <c r="C108" s="24">
        <v>210000</v>
      </c>
      <c r="D108" s="25">
        <f t="shared" ref="D108" si="194">+AB108</f>
        <v>0</v>
      </c>
      <c r="E108" s="88">
        <f t="shared" ref="E108" si="195">C108-D108</f>
        <v>210000</v>
      </c>
      <c r="F108" s="24">
        <f t="shared" ref="F108" si="196">E108*10%</f>
        <v>21000</v>
      </c>
      <c r="G108" s="26">
        <f t="shared" ref="G108" si="197">+E108-F108</f>
        <v>189000</v>
      </c>
      <c r="H108" s="25">
        <f t="shared" ref="H108" si="198">AC108</f>
        <v>0</v>
      </c>
      <c r="I108" s="25">
        <f t="shared" ref="I108:J108" si="199">+AD108</f>
        <v>1000</v>
      </c>
      <c r="J108" s="25">
        <f t="shared" si="199"/>
        <v>0</v>
      </c>
      <c r="K108" s="25">
        <f t="shared" ref="K108" si="200">G108-(J108+I108+H108)</f>
        <v>188000</v>
      </c>
      <c r="L108" s="373"/>
      <c r="M108" s="374"/>
      <c r="N108" s="374"/>
      <c r="O108" s="375"/>
      <c r="R108" s="35">
        <v>51</v>
      </c>
      <c r="S108" s="36" t="s">
        <v>92</v>
      </c>
      <c r="T108" s="24">
        <v>215000</v>
      </c>
      <c r="U108" s="24">
        <v>215000</v>
      </c>
      <c r="V108" s="24">
        <f t="shared" ref="V108" si="201">U108*10%</f>
        <v>21500</v>
      </c>
      <c r="W108" s="25">
        <f t="shared" ref="W108" si="202">+U108-V108</f>
        <v>193500</v>
      </c>
      <c r="X108" s="25">
        <f t="shared" ref="X108" si="203">+U108/30</f>
        <v>7166.666666666667</v>
      </c>
      <c r="Y108" s="25">
        <f t="shared" ref="Y108" si="204">+X108/8</f>
        <v>895.83333333333337</v>
      </c>
      <c r="Z108" s="292"/>
      <c r="AA108" s="257"/>
      <c r="AB108" s="25">
        <f t="shared" ref="AB108:AC108" si="205">+Z108*X108</f>
        <v>0</v>
      </c>
      <c r="AC108" s="25">
        <f t="shared" si="205"/>
        <v>0</v>
      </c>
      <c r="AD108" s="25">
        <v>1000</v>
      </c>
      <c r="AE108" s="25"/>
    </row>
    <row r="109" spans="1:31" ht="15.75" thickBot="1">
      <c r="A109" s="11"/>
      <c r="B109" s="46"/>
      <c r="C109" s="40"/>
      <c r="D109" s="41"/>
      <c r="E109" s="40"/>
      <c r="F109" s="40"/>
      <c r="G109" s="41"/>
      <c r="H109" s="41"/>
      <c r="I109" s="41"/>
      <c r="J109" s="41"/>
      <c r="K109" s="41"/>
      <c r="L109" s="40"/>
      <c r="M109" s="40"/>
      <c r="R109" s="11"/>
      <c r="S109" s="46"/>
      <c r="T109" s="40"/>
      <c r="U109" s="40"/>
      <c r="V109" s="40"/>
      <c r="W109" s="41"/>
      <c r="X109" s="41"/>
      <c r="Y109" s="41"/>
      <c r="Z109" s="295"/>
      <c r="AA109" s="41"/>
      <c r="AB109" s="41"/>
      <c r="AC109" s="41"/>
      <c r="AD109" s="41"/>
      <c r="AE109" s="41"/>
    </row>
    <row r="110" spans="1:31" ht="15.75" thickBot="1">
      <c r="A110" s="49"/>
      <c r="B110" s="19" t="s">
        <v>93</v>
      </c>
      <c r="C110" s="60"/>
      <c r="D110" s="41"/>
      <c r="E110" s="60"/>
      <c r="F110" s="60"/>
      <c r="G110" s="61"/>
      <c r="H110" s="41"/>
      <c r="I110" s="41"/>
      <c r="J110" s="41"/>
      <c r="K110" s="41"/>
      <c r="L110" s="40"/>
      <c r="M110" s="40"/>
      <c r="R110" s="11"/>
      <c r="S110" s="19" t="s">
        <v>93</v>
      </c>
      <c r="T110" s="60"/>
      <c r="U110" s="60"/>
      <c r="V110" s="60"/>
      <c r="W110" s="61"/>
      <c r="X110" s="41"/>
      <c r="Y110" s="41"/>
      <c r="Z110" s="295"/>
      <c r="AA110" s="41"/>
      <c r="AB110" s="41"/>
      <c r="AC110" s="41"/>
      <c r="AD110" s="41"/>
      <c r="AE110" s="41"/>
    </row>
    <row r="111" spans="1:31" ht="15" customHeight="1">
      <c r="A111" s="35">
        <v>52</v>
      </c>
      <c r="B111" s="36" t="s">
        <v>94</v>
      </c>
      <c r="C111" s="24">
        <v>215000</v>
      </c>
      <c r="D111" s="25">
        <f t="shared" ref="D111" si="206">+AB111</f>
        <v>0</v>
      </c>
      <c r="E111" s="88">
        <f t="shared" ref="E111" si="207">C111-D111</f>
        <v>215000</v>
      </c>
      <c r="F111" s="24">
        <f t="shared" ref="F111" si="208">E111*10%</f>
        <v>21500</v>
      </c>
      <c r="G111" s="26">
        <f t="shared" ref="G111" si="209">+E111-F111</f>
        <v>193500</v>
      </c>
      <c r="H111" s="25">
        <f t="shared" ref="H111" si="210">AC111</f>
        <v>895.83333333333337</v>
      </c>
      <c r="I111" s="25">
        <f t="shared" ref="I111:J111" si="211">+AD111</f>
        <v>1000</v>
      </c>
      <c r="J111" s="25">
        <f t="shared" si="211"/>
        <v>0</v>
      </c>
      <c r="K111" s="25">
        <f t="shared" ref="K111" si="212">G111-(J111+I111+H111)</f>
        <v>191604.16666666666</v>
      </c>
      <c r="L111" s="373"/>
      <c r="M111" s="374"/>
      <c r="N111" s="374"/>
      <c r="O111" s="375"/>
      <c r="R111" s="35">
        <v>52</v>
      </c>
      <c r="S111" s="36" t="s">
        <v>94</v>
      </c>
      <c r="T111" s="24">
        <v>215000</v>
      </c>
      <c r="U111" s="24">
        <v>215000</v>
      </c>
      <c r="V111" s="24">
        <f t="shared" ref="V111" si="213">U111*10%</f>
        <v>21500</v>
      </c>
      <c r="W111" s="25">
        <f t="shared" ref="W111" si="214">+U111-V111</f>
        <v>193500</v>
      </c>
      <c r="X111" s="25">
        <f t="shared" ref="X111" si="215">+U111/30</f>
        <v>7166.666666666667</v>
      </c>
      <c r="Y111" s="25">
        <f t="shared" ref="Y111" si="216">+X111/8</f>
        <v>895.83333333333337</v>
      </c>
      <c r="Z111" s="292"/>
      <c r="AA111" s="257">
        <v>1</v>
      </c>
      <c r="AB111" s="25">
        <f t="shared" ref="AB111:AC111" si="217">+Z111*X111</f>
        <v>0</v>
      </c>
      <c r="AC111" s="25">
        <f t="shared" si="217"/>
        <v>895.83333333333337</v>
      </c>
      <c r="AD111" s="25">
        <v>1000</v>
      </c>
      <c r="AE111" s="25"/>
    </row>
    <row r="112" spans="1:31" ht="15.75" thickBot="1">
      <c r="A112" s="11"/>
      <c r="B112" s="46"/>
      <c r="C112" s="40"/>
      <c r="D112" s="41"/>
      <c r="E112" s="40"/>
      <c r="F112" s="40"/>
      <c r="G112" s="41"/>
      <c r="H112" s="41"/>
      <c r="I112" s="41"/>
      <c r="J112" s="41"/>
      <c r="K112" s="41"/>
      <c r="L112" s="40"/>
      <c r="M112" s="40"/>
      <c r="R112" s="11"/>
      <c r="S112" s="46"/>
      <c r="T112" s="40"/>
      <c r="U112" s="40"/>
      <c r="V112" s="40"/>
      <c r="W112" s="41"/>
      <c r="X112" s="41"/>
      <c r="Y112" s="41"/>
      <c r="Z112" s="295"/>
      <c r="AA112" s="41"/>
      <c r="AB112" s="41"/>
      <c r="AC112" s="41"/>
      <c r="AD112" s="41"/>
      <c r="AE112" s="41"/>
    </row>
    <row r="113" spans="1:31" ht="15.75" thickBot="1">
      <c r="A113" s="11"/>
      <c r="B113" s="19" t="s">
        <v>95</v>
      </c>
      <c r="C113" s="34"/>
      <c r="D113" s="32"/>
      <c r="E113" s="34"/>
      <c r="F113" s="34"/>
      <c r="G113" s="32"/>
      <c r="H113" s="32"/>
      <c r="I113" s="32"/>
      <c r="J113" s="32"/>
      <c r="K113" s="32"/>
      <c r="L113" s="34"/>
      <c r="M113" s="34"/>
      <c r="R113" s="11"/>
      <c r="S113" s="19" t="s">
        <v>95</v>
      </c>
      <c r="T113" s="34"/>
      <c r="U113" s="34"/>
      <c r="V113" s="34"/>
      <c r="W113" s="32"/>
      <c r="X113" s="32"/>
      <c r="Y113" s="32"/>
      <c r="Z113" s="294"/>
      <c r="AA113" s="32"/>
      <c r="AB113" s="32"/>
      <c r="AC113" s="32"/>
      <c r="AD113" s="32"/>
      <c r="AE113" s="32"/>
    </row>
    <row r="114" spans="1:31" ht="15" customHeight="1">
      <c r="A114" s="35">
        <v>53</v>
      </c>
      <c r="B114" s="36" t="s">
        <v>96</v>
      </c>
      <c r="C114" s="24">
        <v>215000</v>
      </c>
      <c r="D114" s="25">
        <f t="shared" ref="D114:D115" si="218">+AB114</f>
        <v>0</v>
      </c>
      <c r="E114" s="88">
        <f t="shared" ref="E114:E115" si="219">C114-D114</f>
        <v>215000</v>
      </c>
      <c r="F114" s="24">
        <f t="shared" ref="F114:F115" si="220">E114*10%</f>
        <v>21500</v>
      </c>
      <c r="G114" s="26">
        <f t="shared" ref="G114:G115" si="221">+E114-F114</f>
        <v>193500</v>
      </c>
      <c r="H114" s="25">
        <f t="shared" ref="H114:H115" si="222">AC114</f>
        <v>3583.3333333333335</v>
      </c>
      <c r="I114" s="25">
        <f t="shared" ref="I114:J115" si="223">+AD114</f>
        <v>1000</v>
      </c>
      <c r="J114" s="25">
        <f t="shared" si="223"/>
        <v>0</v>
      </c>
      <c r="K114" s="25">
        <f t="shared" ref="K114:K115" si="224">G114-(J114+I114+H114)</f>
        <v>188916.66666666666</v>
      </c>
      <c r="L114" s="373"/>
      <c r="M114" s="374"/>
      <c r="N114" s="374"/>
      <c r="O114" s="375"/>
      <c r="R114" s="35">
        <v>53</v>
      </c>
      <c r="S114" s="36" t="s">
        <v>96</v>
      </c>
      <c r="T114" s="24">
        <v>215000</v>
      </c>
      <c r="U114" s="24">
        <v>215000</v>
      </c>
      <c r="V114" s="24">
        <f t="shared" ref="V114:V115" si="225">U114*10%</f>
        <v>21500</v>
      </c>
      <c r="W114" s="25">
        <f t="shared" ref="W114:W115" si="226">+U114-V114</f>
        <v>193500</v>
      </c>
      <c r="X114" s="25">
        <f t="shared" ref="X114:X115" si="227">+U114/30</f>
        <v>7166.666666666667</v>
      </c>
      <c r="Y114" s="25">
        <f t="shared" ref="Y114:Y115" si="228">+X114/8</f>
        <v>895.83333333333337</v>
      </c>
      <c r="Z114" s="292"/>
      <c r="AA114" s="257">
        <v>4</v>
      </c>
      <c r="AB114" s="25">
        <f t="shared" ref="AB114:AC115" si="229">+Z114*X114</f>
        <v>0</v>
      </c>
      <c r="AC114" s="25">
        <f t="shared" si="229"/>
        <v>3583.3333333333335</v>
      </c>
      <c r="AD114" s="25">
        <v>1000</v>
      </c>
      <c r="AE114" s="25"/>
    </row>
    <row r="115" spans="1:31" ht="15" customHeight="1">
      <c r="A115" s="35">
        <v>54</v>
      </c>
      <c r="B115" s="47" t="s">
        <v>97</v>
      </c>
      <c r="C115" s="24">
        <v>277000</v>
      </c>
      <c r="D115" s="25">
        <f t="shared" si="218"/>
        <v>120033.33333333334</v>
      </c>
      <c r="E115" s="24">
        <f t="shared" si="219"/>
        <v>156966.66666666666</v>
      </c>
      <c r="F115" s="24">
        <f t="shared" si="220"/>
        <v>15696.666666666666</v>
      </c>
      <c r="G115" s="25">
        <f t="shared" si="221"/>
        <v>141270</v>
      </c>
      <c r="H115" s="25">
        <f t="shared" si="222"/>
        <v>0</v>
      </c>
      <c r="I115" s="25">
        <f t="shared" si="223"/>
        <v>0</v>
      </c>
      <c r="J115" s="25">
        <f t="shared" si="223"/>
        <v>0</v>
      </c>
      <c r="K115" s="25">
        <f t="shared" si="224"/>
        <v>141270</v>
      </c>
      <c r="L115" s="373" t="s">
        <v>423</v>
      </c>
      <c r="M115" s="374"/>
      <c r="N115" s="374"/>
      <c r="O115" s="375"/>
      <c r="R115" s="35">
        <v>54</v>
      </c>
      <c r="S115" s="47" t="s">
        <v>97</v>
      </c>
      <c r="T115" s="24">
        <v>277000</v>
      </c>
      <c r="U115" s="24">
        <v>277000</v>
      </c>
      <c r="V115" s="24">
        <f t="shared" si="225"/>
        <v>27700</v>
      </c>
      <c r="W115" s="25">
        <f t="shared" si="226"/>
        <v>249300</v>
      </c>
      <c r="X115" s="25">
        <f t="shared" si="227"/>
        <v>9233.3333333333339</v>
      </c>
      <c r="Y115" s="25">
        <f t="shared" si="228"/>
        <v>1154.1666666666667</v>
      </c>
      <c r="Z115" s="292">
        <v>13</v>
      </c>
      <c r="AA115" s="257"/>
      <c r="AB115" s="25">
        <f t="shared" si="229"/>
        <v>120033.33333333334</v>
      </c>
      <c r="AC115" s="25">
        <f t="shared" si="229"/>
        <v>0</v>
      </c>
      <c r="AD115" s="25"/>
      <c r="AE115" s="25"/>
    </row>
    <row r="116" spans="1:31" ht="15.75" thickBot="1">
      <c r="A116" s="11"/>
      <c r="B116" s="83"/>
      <c r="C116" s="84"/>
      <c r="D116" s="84"/>
      <c r="E116" s="84"/>
      <c r="F116" s="84"/>
      <c r="G116" s="84"/>
      <c r="H116" s="84"/>
      <c r="I116" s="84"/>
      <c r="J116" s="84"/>
      <c r="K116" s="84"/>
      <c r="L116" s="84"/>
      <c r="M116" s="84"/>
      <c r="R116" s="11"/>
      <c r="S116" s="83"/>
      <c r="T116" s="84"/>
      <c r="U116" s="84"/>
      <c r="V116" s="84"/>
      <c r="W116" s="84"/>
      <c r="X116" s="84"/>
      <c r="Y116" s="84"/>
      <c r="Z116" s="307"/>
      <c r="AA116" s="84"/>
      <c r="AB116" s="84"/>
      <c r="AC116" s="84"/>
      <c r="AD116" s="84"/>
      <c r="AE116" s="84"/>
    </row>
    <row r="117" spans="1:31" ht="15.75" thickBot="1">
      <c r="A117" s="11"/>
      <c r="B117" s="19" t="s">
        <v>98</v>
      </c>
      <c r="C117" s="40"/>
      <c r="D117" s="41"/>
      <c r="E117" s="40"/>
      <c r="F117" s="40"/>
      <c r="G117" s="41"/>
      <c r="H117" s="41"/>
      <c r="I117" s="41"/>
      <c r="J117" s="41"/>
      <c r="K117" s="41"/>
      <c r="L117" s="40"/>
      <c r="M117" s="40"/>
      <c r="R117" s="11"/>
      <c r="S117" s="19" t="s">
        <v>98</v>
      </c>
      <c r="T117" s="40"/>
      <c r="U117" s="40"/>
      <c r="V117" s="40"/>
      <c r="W117" s="41"/>
      <c r="X117" s="41"/>
      <c r="Y117" s="41"/>
      <c r="Z117" s="295"/>
      <c r="AA117" s="41"/>
      <c r="AB117" s="41"/>
      <c r="AC117" s="41"/>
      <c r="AD117" s="41"/>
      <c r="AE117" s="41"/>
    </row>
    <row r="118" spans="1:31">
      <c r="A118" s="35">
        <v>55</v>
      </c>
      <c r="B118" s="85" t="s">
        <v>99</v>
      </c>
      <c r="C118" s="24">
        <v>375000</v>
      </c>
      <c r="D118" s="25">
        <f t="shared" ref="D118:D126" si="230">+AB118</f>
        <v>0</v>
      </c>
      <c r="E118" s="88">
        <f t="shared" ref="E118:E126" si="231">C118-D118</f>
        <v>375000</v>
      </c>
      <c r="F118" s="24">
        <f t="shared" ref="F118:F126" si="232">E118*10%</f>
        <v>37500</v>
      </c>
      <c r="G118" s="26">
        <f t="shared" ref="G118:G126" si="233">+E118-F118</f>
        <v>337500</v>
      </c>
      <c r="H118" s="25">
        <f t="shared" ref="H118:H126" si="234">AC118</f>
        <v>0</v>
      </c>
      <c r="I118" s="25">
        <f t="shared" ref="I118:J126" si="235">+AD118</f>
        <v>1000</v>
      </c>
      <c r="J118" s="25">
        <f t="shared" si="235"/>
        <v>0</v>
      </c>
      <c r="K118" s="25">
        <f t="shared" ref="K118" si="236">G118-(J118+I118+H118)</f>
        <v>336500</v>
      </c>
      <c r="L118" s="373"/>
      <c r="M118" s="374"/>
      <c r="N118" s="374"/>
      <c r="O118" s="375"/>
      <c r="R118" s="35">
        <v>55</v>
      </c>
      <c r="S118" s="85" t="s">
        <v>99</v>
      </c>
      <c r="T118" s="24">
        <v>375000</v>
      </c>
      <c r="U118" s="24">
        <v>375000</v>
      </c>
      <c r="V118" s="24">
        <f t="shared" ref="V118:V126" si="237">U118*10%</f>
        <v>37500</v>
      </c>
      <c r="W118" s="25">
        <f t="shared" ref="W118:W126" si="238">+U118-V118</f>
        <v>337500</v>
      </c>
      <c r="X118" s="25">
        <f t="shared" ref="X118:X120" si="239">+U118/30</f>
        <v>12500</v>
      </c>
      <c r="Y118" s="25">
        <f t="shared" ref="Y118:Y120" si="240">+X118/8</f>
        <v>1562.5</v>
      </c>
      <c r="Z118" s="292"/>
      <c r="AA118" s="257"/>
      <c r="AB118" s="25">
        <f t="shared" ref="AB118:AC126" si="241">+Z118*X118</f>
        <v>0</v>
      </c>
      <c r="AC118" s="25">
        <f t="shared" si="241"/>
        <v>0</v>
      </c>
      <c r="AD118" s="25">
        <v>1000</v>
      </c>
      <c r="AE118" s="25"/>
    </row>
    <row r="119" spans="1:31" s="176" customFormat="1">
      <c r="A119" s="50">
        <v>56</v>
      </c>
      <c r="B119" s="90" t="s">
        <v>100</v>
      </c>
      <c r="C119" s="24">
        <v>855556</v>
      </c>
      <c r="D119" s="25">
        <f t="shared" si="230"/>
        <v>0</v>
      </c>
      <c r="E119" s="88">
        <f t="shared" si="231"/>
        <v>855556</v>
      </c>
      <c r="F119" s="24">
        <f t="shared" si="232"/>
        <v>85555.6</v>
      </c>
      <c r="G119" s="26">
        <f t="shared" si="233"/>
        <v>770000.4</v>
      </c>
      <c r="H119" s="25">
        <f t="shared" si="234"/>
        <v>7129.6333333333332</v>
      </c>
      <c r="I119" s="25">
        <f t="shared" si="235"/>
        <v>1000</v>
      </c>
      <c r="J119" s="25">
        <f t="shared" si="235"/>
        <v>0</v>
      </c>
      <c r="K119" s="25">
        <v>761870</v>
      </c>
      <c r="L119" s="373"/>
      <c r="M119" s="374"/>
      <c r="N119" s="374"/>
      <c r="O119" s="375"/>
      <c r="R119" s="50">
        <v>56</v>
      </c>
      <c r="S119" s="90" t="s">
        <v>100</v>
      </c>
      <c r="T119" s="24">
        <v>855556</v>
      </c>
      <c r="U119" s="24">
        <v>855556</v>
      </c>
      <c r="V119" s="24">
        <f t="shared" si="237"/>
        <v>85555.6</v>
      </c>
      <c r="W119" s="25">
        <f t="shared" si="238"/>
        <v>770000.4</v>
      </c>
      <c r="X119" s="25">
        <f t="shared" si="239"/>
        <v>28518.533333333333</v>
      </c>
      <c r="Y119" s="25">
        <f t="shared" si="240"/>
        <v>3564.8166666666666</v>
      </c>
      <c r="Z119" s="292"/>
      <c r="AA119" s="257">
        <v>2</v>
      </c>
      <c r="AB119" s="25">
        <f t="shared" si="241"/>
        <v>0</v>
      </c>
      <c r="AC119" s="25">
        <f t="shared" si="241"/>
        <v>7129.6333333333332</v>
      </c>
      <c r="AD119" s="25">
        <v>1000</v>
      </c>
      <c r="AE119" s="25"/>
    </row>
    <row r="120" spans="1:31">
      <c r="A120" s="50">
        <v>57</v>
      </c>
      <c r="B120" s="89" t="s">
        <v>102</v>
      </c>
      <c r="C120" s="24">
        <v>855556</v>
      </c>
      <c r="D120" s="25">
        <f t="shared" si="230"/>
        <v>285185.33333333331</v>
      </c>
      <c r="E120" s="88">
        <f t="shared" si="231"/>
        <v>570370.66666666674</v>
      </c>
      <c r="F120" s="24">
        <f t="shared" si="232"/>
        <v>57037.06666666668</v>
      </c>
      <c r="G120" s="26">
        <f t="shared" si="233"/>
        <v>513333.60000000009</v>
      </c>
      <c r="H120" s="25">
        <f t="shared" si="234"/>
        <v>3564.8166666666666</v>
      </c>
      <c r="I120" s="25">
        <f t="shared" si="235"/>
        <v>0</v>
      </c>
      <c r="J120" s="25">
        <f t="shared" si="235"/>
        <v>0</v>
      </c>
      <c r="K120" s="25">
        <f t="shared" ref="K120:K126" si="242">G120-(H120+I120+J120)</f>
        <v>509768.78333333344</v>
      </c>
      <c r="L120" s="373"/>
      <c r="M120" s="374"/>
      <c r="N120" s="374"/>
      <c r="O120" s="375"/>
      <c r="R120" s="50">
        <v>57</v>
      </c>
      <c r="S120" s="89" t="s">
        <v>102</v>
      </c>
      <c r="T120" s="24">
        <v>855556</v>
      </c>
      <c r="U120" s="24">
        <v>855556</v>
      </c>
      <c r="V120" s="24">
        <f t="shared" si="237"/>
        <v>85555.6</v>
      </c>
      <c r="W120" s="25">
        <f t="shared" si="238"/>
        <v>770000.4</v>
      </c>
      <c r="X120" s="25">
        <f t="shared" si="239"/>
        <v>28518.533333333333</v>
      </c>
      <c r="Y120" s="25">
        <f t="shared" si="240"/>
        <v>3564.8166666666666</v>
      </c>
      <c r="Z120" s="292">
        <v>10</v>
      </c>
      <c r="AA120" s="257">
        <v>1</v>
      </c>
      <c r="AB120" s="25">
        <f t="shared" si="241"/>
        <v>285185.33333333331</v>
      </c>
      <c r="AC120" s="25">
        <f t="shared" si="241"/>
        <v>3564.8166666666666</v>
      </c>
      <c r="AD120" s="25"/>
      <c r="AE120" s="25"/>
    </row>
    <row r="121" spans="1:31">
      <c r="A121" s="35">
        <v>58</v>
      </c>
      <c r="B121" s="90" t="s">
        <v>103</v>
      </c>
      <c r="C121" s="24">
        <v>555556</v>
      </c>
      <c r="D121" s="25">
        <f t="shared" si="230"/>
        <v>0</v>
      </c>
      <c r="E121" s="88">
        <f t="shared" si="231"/>
        <v>555556</v>
      </c>
      <c r="F121" s="24">
        <f t="shared" si="232"/>
        <v>55555.600000000006</v>
      </c>
      <c r="G121" s="26">
        <f t="shared" si="233"/>
        <v>500000.4</v>
      </c>
      <c r="H121" s="25">
        <f t="shared" si="234"/>
        <v>0</v>
      </c>
      <c r="I121" s="25">
        <f t="shared" si="235"/>
        <v>0</v>
      </c>
      <c r="J121" s="25">
        <f t="shared" si="235"/>
        <v>0</v>
      </c>
      <c r="K121" s="25">
        <f t="shared" si="242"/>
        <v>500000.4</v>
      </c>
      <c r="L121" s="373"/>
      <c r="M121" s="374"/>
      <c r="N121" s="374"/>
      <c r="O121" s="375"/>
      <c r="R121" s="35">
        <v>58</v>
      </c>
      <c r="S121" s="89" t="s">
        <v>103</v>
      </c>
      <c r="T121" s="24">
        <v>555556</v>
      </c>
      <c r="U121" s="24">
        <v>555556</v>
      </c>
      <c r="V121" s="24">
        <f t="shared" si="237"/>
        <v>55555.600000000006</v>
      </c>
      <c r="W121" s="297">
        <f t="shared" si="238"/>
        <v>500000.4</v>
      </c>
      <c r="X121" s="25">
        <f>+U121/30</f>
        <v>18518.533333333333</v>
      </c>
      <c r="Y121" s="25">
        <f>+X121/8</f>
        <v>2314.8166666666666</v>
      </c>
      <c r="Z121" s="292"/>
      <c r="AA121" s="25"/>
      <c r="AB121" s="25">
        <f t="shared" si="241"/>
        <v>0</v>
      </c>
      <c r="AC121" s="25">
        <f t="shared" si="241"/>
        <v>0</v>
      </c>
      <c r="AD121" s="25"/>
      <c r="AE121" s="25"/>
    </row>
    <row r="122" spans="1:31">
      <c r="A122" s="50">
        <v>59</v>
      </c>
      <c r="B122" s="89" t="s">
        <v>275</v>
      </c>
      <c r="C122" s="24">
        <v>855556</v>
      </c>
      <c r="D122" s="25">
        <f t="shared" si="230"/>
        <v>0</v>
      </c>
      <c r="E122" s="88">
        <f t="shared" si="231"/>
        <v>855556</v>
      </c>
      <c r="F122" s="24">
        <f t="shared" si="232"/>
        <v>85555.6</v>
      </c>
      <c r="G122" s="26">
        <f t="shared" si="233"/>
        <v>770000.4</v>
      </c>
      <c r="H122" s="25">
        <f t="shared" si="234"/>
        <v>21388.9</v>
      </c>
      <c r="I122" s="25">
        <f t="shared" si="235"/>
        <v>0</v>
      </c>
      <c r="J122" s="25">
        <f t="shared" si="235"/>
        <v>0</v>
      </c>
      <c r="K122" s="25">
        <v>748611</v>
      </c>
      <c r="L122" s="373"/>
      <c r="M122" s="374"/>
      <c r="N122" s="374"/>
      <c r="O122" s="375"/>
      <c r="R122" s="50">
        <v>59</v>
      </c>
      <c r="S122" s="89" t="s">
        <v>275</v>
      </c>
      <c r="T122" s="24">
        <v>855556</v>
      </c>
      <c r="U122" s="24">
        <v>855556</v>
      </c>
      <c r="V122" s="24">
        <f t="shared" si="237"/>
        <v>85555.6</v>
      </c>
      <c r="W122" s="297">
        <f t="shared" si="238"/>
        <v>770000.4</v>
      </c>
      <c r="X122" s="25">
        <f t="shared" ref="X122:X126" si="243">+U122/30</f>
        <v>28518.533333333333</v>
      </c>
      <c r="Y122" s="25">
        <f t="shared" ref="Y122:Y126" si="244">+X122/8</f>
        <v>3564.8166666666666</v>
      </c>
      <c r="Z122" s="292"/>
      <c r="AA122" s="257">
        <v>6</v>
      </c>
      <c r="AB122" s="25">
        <f t="shared" si="241"/>
        <v>0</v>
      </c>
      <c r="AC122" s="25">
        <f t="shared" si="241"/>
        <v>21388.9</v>
      </c>
      <c r="AD122" s="25"/>
      <c r="AE122" s="25"/>
    </row>
    <row r="123" spans="1:31">
      <c r="A123" s="50">
        <v>60</v>
      </c>
      <c r="B123" s="90" t="s">
        <v>276</v>
      </c>
      <c r="C123" s="24">
        <v>855556</v>
      </c>
      <c r="D123" s="25">
        <f t="shared" si="230"/>
        <v>0</v>
      </c>
      <c r="E123" s="88">
        <f t="shared" si="231"/>
        <v>855556</v>
      </c>
      <c r="F123" s="24">
        <f t="shared" si="232"/>
        <v>85555.6</v>
      </c>
      <c r="G123" s="26">
        <f t="shared" si="233"/>
        <v>770000.4</v>
      </c>
      <c r="H123" s="25">
        <f t="shared" si="234"/>
        <v>0</v>
      </c>
      <c r="I123" s="25">
        <f t="shared" si="235"/>
        <v>0</v>
      </c>
      <c r="J123" s="25">
        <f t="shared" si="235"/>
        <v>0</v>
      </c>
      <c r="K123" s="25">
        <f t="shared" si="242"/>
        <v>770000.4</v>
      </c>
      <c r="L123" s="373"/>
      <c r="M123" s="374"/>
      <c r="N123" s="374"/>
      <c r="O123" s="375"/>
      <c r="R123" s="50">
        <v>60</v>
      </c>
      <c r="S123" s="90" t="s">
        <v>276</v>
      </c>
      <c r="T123" s="24">
        <v>855556</v>
      </c>
      <c r="U123" s="24">
        <v>855556</v>
      </c>
      <c r="V123" s="24">
        <f t="shared" si="237"/>
        <v>85555.6</v>
      </c>
      <c r="W123" s="297">
        <f t="shared" si="238"/>
        <v>770000.4</v>
      </c>
      <c r="X123" s="25">
        <f t="shared" si="243"/>
        <v>28518.533333333333</v>
      </c>
      <c r="Y123" s="25">
        <f t="shared" si="244"/>
        <v>3564.8166666666666</v>
      </c>
      <c r="Z123" s="292"/>
      <c r="AA123" s="257"/>
      <c r="AB123" s="25">
        <f t="shared" si="241"/>
        <v>0</v>
      </c>
      <c r="AC123" s="25">
        <f t="shared" si="241"/>
        <v>0</v>
      </c>
      <c r="AD123" s="25"/>
      <c r="AE123" s="25"/>
    </row>
    <row r="124" spans="1:31">
      <c r="A124" s="35">
        <v>61</v>
      </c>
      <c r="B124" s="90" t="s">
        <v>277</v>
      </c>
      <c r="C124" s="24">
        <v>855556</v>
      </c>
      <c r="D124" s="25">
        <f t="shared" si="230"/>
        <v>0</v>
      </c>
      <c r="E124" s="88">
        <f t="shared" si="231"/>
        <v>855556</v>
      </c>
      <c r="F124" s="24">
        <f t="shared" si="232"/>
        <v>85555.6</v>
      </c>
      <c r="G124" s="26">
        <f t="shared" si="233"/>
        <v>770000.4</v>
      </c>
      <c r="H124" s="25">
        <f t="shared" si="234"/>
        <v>0</v>
      </c>
      <c r="I124" s="25">
        <f t="shared" si="235"/>
        <v>0</v>
      </c>
      <c r="J124" s="25">
        <f t="shared" si="235"/>
        <v>0</v>
      </c>
      <c r="K124" s="25">
        <f t="shared" si="242"/>
        <v>770000.4</v>
      </c>
      <c r="L124" s="373"/>
      <c r="M124" s="374"/>
      <c r="N124" s="374"/>
      <c r="O124" s="375"/>
      <c r="R124" s="35">
        <v>61</v>
      </c>
      <c r="S124" s="90" t="s">
        <v>277</v>
      </c>
      <c r="T124" s="24">
        <v>855556</v>
      </c>
      <c r="U124" s="24">
        <v>855556</v>
      </c>
      <c r="V124" s="24">
        <f t="shared" si="237"/>
        <v>85555.6</v>
      </c>
      <c r="W124" s="297">
        <f t="shared" si="238"/>
        <v>770000.4</v>
      </c>
      <c r="X124" s="25">
        <f t="shared" si="243"/>
        <v>28518.533333333333</v>
      </c>
      <c r="Y124" s="25">
        <f t="shared" si="244"/>
        <v>3564.8166666666666</v>
      </c>
      <c r="Z124" s="292"/>
      <c r="AA124" s="257"/>
      <c r="AB124" s="25">
        <f t="shared" si="241"/>
        <v>0</v>
      </c>
      <c r="AC124" s="25">
        <f t="shared" si="241"/>
        <v>0</v>
      </c>
      <c r="AD124" s="25"/>
      <c r="AE124" s="25"/>
    </row>
    <row r="125" spans="1:31">
      <c r="A125" s="50">
        <v>62</v>
      </c>
      <c r="B125" s="90" t="s">
        <v>329</v>
      </c>
      <c r="C125" s="24">
        <v>100000</v>
      </c>
      <c r="D125" s="25">
        <f t="shared" si="230"/>
        <v>0</v>
      </c>
      <c r="E125" s="88">
        <f t="shared" si="231"/>
        <v>100000</v>
      </c>
      <c r="F125" s="24">
        <f t="shared" si="232"/>
        <v>10000</v>
      </c>
      <c r="G125" s="26">
        <f t="shared" si="233"/>
        <v>90000</v>
      </c>
      <c r="H125" s="25">
        <f t="shared" si="234"/>
        <v>0</v>
      </c>
      <c r="I125" s="25">
        <f t="shared" si="235"/>
        <v>0</v>
      </c>
      <c r="J125" s="25">
        <f t="shared" si="235"/>
        <v>0</v>
      </c>
      <c r="K125" s="25">
        <f t="shared" si="242"/>
        <v>90000</v>
      </c>
      <c r="L125" s="373"/>
      <c r="M125" s="374"/>
      <c r="N125" s="374"/>
      <c r="O125" s="375"/>
      <c r="R125" s="50">
        <v>62</v>
      </c>
      <c r="S125" s="90" t="s">
        <v>329</v>
      </c>
      <c r="T125" s="24">
        <v>100000</v>
      </c>
      <c r="U125" s="24">
        <v>100000</v>
      </c>
      <c r="V125" s="24">
        <f t="shared" si="237"/>
        <v>10000</v>
      </c>
      <c r="W125" s="297">
        <f t="shared" si="238"/>
        <v>90000</v>
      </c>
      <c r="X125" s="25">
        <f t="shared" si="243"/>
        <v>3333.3333333333335</v>
      </c>
      <c r="Y125" s="25">
        <f t="shared" si="244"/>
        <v>416.66666666666669</v>
      </c>
      <c r="Z125" s="292"/>
      <c r="AA125" s="257"/>
      <c r="AB125" s="25">
        <f t="shared" si="241"/>
        <v>0</v>
      </c>
      <c r="AC125" s="25">
        <f t="shared" si="241"/>
        <v>0</v>
      </c>
      <c r="AD125" s="25"/>
      <c r="AE125" s="25"/>
    </row>
    <row r="126" spans="1:31">
      <c r="A126" s="50">
        <v>63</v>
      </c>
      <c r="B126" s="90" t="s">
        <v>365</v>
      </c>
      <c r="C126" s="24">
        <v>280000</v>
      </c>
      <c r="D126" s="25">
        <f t="shared" si="230"/>
        <v>0</v>
      </c>
      <c r="E126" s="88">
        <f t="shared" si="231"/>
        <v>280000</v>
      </c>
      <c r="F126" s="24">
        <f t="shared" si="232"/>
        <v>28000</v>
      </c>
      <c r="G126" s="26">
        <f t="shared" si="233"/>
        <v>252000</v>
      </c>
      <c r="H126" s="25">
        <f t="shared" si="234"/>
        <v>14000</v>
      </c>
      <c r="I126" s="25">
        <f t="shared" si="235"/>
        <v>0</v>
      </c>
      <c r="J126" s="25">
        <f t="shared" si="235"/>
        <v>0</v>
      </c>
      <c r="K126" s="25">
        <f t="shared" si="242"/>
        <v>238000</v>
      </c>
      <c r="L126" s="373"/>
      <c r="M126" s="374"/>
      <c r="N126" s="374"/>
      <c r="O126" s="375"/>
      <c r="R126" s="50">
        <v>63</v>
      </c>
      <c r="S126" s="90" t="s">
        <v>365</v>
      </c>
      <c r="T126" s="24">
        <v>280000</v>
      </c>
      <c r="U126" s="24">
        <v>280000</v>
      </c>
      <c r="V126" s="24">
        <f t="shared" si="237"/>
        <v>28000</v>
      </c>
      <c r="W126" s="297">
        <f t="shared" si="238"/>
        <v>252000</v>
      </c>
      <c r="X126" s="25">
        <f t="shared" si="243"/>
        <v>9333.3333333333339</v>
      </c>
      <c r="Y126" s="25">
        <f t="shared" si="244"/>
        <v>1166.6666666666667</v>
      </c>
      <c r="Z126" s="292"/>
      <c r="AA126" s="257">
        <v>12</v>
      </c>
      <c r="AB126" s="25">
        <f t="shared" si="241"/>
        <v>0</v>
      </c>
      <c r="AC126" s="25">
        <f t="shared" si="241"/>
        <v>14000</v>
      </c>
      <c r="AD126" s="25"/>
      <c r="AE126" s="25"/>
    </row>
    <row r="127" spans="1:31" ht="15.75" thickBot="1">
      <c r="A127" s="11"/>
      <c r="B127" s="83"/>
      <c r="C127" s="82"/>
      <c r="D127" s="32"/>
      <c r="E127" s="34"/>
      <c r="F127" s="34"/>
      <c r="G127" s="32"/>
      <c r="H127" s="32"/>
      <c r="I127" s="32"/>
      <c r="J127" s="32"/>
      <c r="K127" s="32"/>
      <c r="L127" s="34"/>
      <c r="M127" s="34"/>
      <c r="R127" s="11"/>
      <c r="S127" s="83"/>
      <c r="T127" s="82"/>
      <c r="U127" s="34"/>
      <c r="V127" s="34"/>
      <c r="W127" s="32"/>
      <c r="X127" s="32"/>
      <c r="Y127" s="32"/>
      <c r="Z127" s="294"/>
      <c r="AA127" s="32"/>
      <c r="AB127" s="32"/>
      <c r="AC127" s="32"/>
      <c r="AD127" s="32"/>
      <c r="AE127" s="32"/>
    </row>
    <row r="128" spans="1:31" ht="15.75" thickBot="1">
      <c r="A128" s="11"/>
      <c r="B128" s="19" t="s">
        <v>105</v>
      </c>
      <c r="C128" s="82"/>
      <c r="D128" s="32"/>
      <c r="E128" s="34"/>
      <c r="F128" s="34"/>
      <c r="G128" s="32"/>
      <c r="H128" s="32"/>
      <c r="I128" s="32"/>
      <c r="J128" s="32"/>
      <c r="K128" s="32"/>
      <c r="L128" s="34"/>
      <c r="M128" s="34"/>
      <c r="R128" s="11"/>
      <c r="S128" s="19" t="s">
        <v>105</v>
      </c>
      <c r="T128" s="82"/>
      <c r="U128" s="34"/>
      <c r="V128" s="34"/>
      <c r="W128" s="32"/>
      <c r="X128" s="32"/>
      <c r="Y128" s="32"/>
      <c r="Z128" s="294"/>
      <c r="AA128" s="32"/>
      <c r="AB128" s="32"/>
      <c r="AC128" s="32"/>
      <c r="AD128" s="32"/>
      <c r="AE128" s="32"/>
    </row>
    <row r="129" spans="1:31">
      <c r="A129" s="50">
        <v>64</v>
      </c>
      <c r="B129" s="91" t="s">
        <v>106</v>
      </c>
      <c r="C129" s="37">
        <v>360000</v>
      </c>
      <c r="D129" s="25">
        <f t="shared" ref="D129" si="245">+AB129</f>
        <v>0</v>
      </c>
      <c r="E129" s="88">
        <f t="shared" ref="E129" si="246">C129-D129</f>
        <v>360000</v>
      </c>
      <c r="F129" s="24">
        <f t="shared" ref="F129" si="247">E129*10%</f>
        <v>36000</v>
      </c>
      <c r="G129" s="26">
        <f t="shared" ref="G129" si="248">+E129-F129</f>
        <v>324000</v>
      </c>
      <c r="H129" s="25">
        <f t="shared" ref="H129" si="249">AC129</f>
        <v>4500</v>
      </c>
      <c r="I129" s="25">
        <f t="shared" ref="I129:J129" si="250">+AD129</f>
        <v>1000</v>
      </c>
      <c r="J129" s="25">
        <f t="shared" si="250"/>
        <v>0</v>
      </c>
      <c r="K129" s="25">
        <f t="shared" ref="K129" si="251">G129-(J129+I129+H129)</f>
        <v>318500</v>
      </c>
      <c r="L129" s="373"/>
      <c r="M129" s="374"/>
      <c r="N129" s="374"/>
      <c r="O129" s="375"/>
      <c r="P129" s="302"/>
      <c r="Q129" s="302"/>
      <c r="R129" s="50">
        <v>64</v>
      </c>
      <c r="S129" s="91" t="s">
        <v>106</v>
      </c>
      <c r="T129" s="37">
        <v>360000</v>
      </c>
      <c r="U129" s="37">
        <v>360000</v>
      </c>
      <c r="V129" s="24">
        <f t="shared" ref="V129" si="252">U129*10%</f>
        <v>36000</v>
      </c>
      <c r="W129" s="25">
        <f t="shared" ref="W129" si="253">+U129-V129</f>
        <v>324000</v>
      </c>
      <c r="X129" s="25">
        <f t="shared" ref="X129" si="254">+U129/30</f>
        <v>12000</v>
      </c>
      <c r="Y129" s="25">
        <f t="shared" ref="Y129" si="255">+X129/8</f>
        <v>1500</v>
      </c>
      <c r="Z129" s="292"/>
      <c r="AA129" s="257">
        <v>3</v>
      </c>
      <c r="AB129" s="25">
        <f t="shared" ref="AB129:AC129" si="256">+Z129*X129</f>
        <v>0</v>
      </c>
      <c r="AC129" s="25">
        <f t="shared" si="256"/>
        <v>4500</v>
      </c>
      <c r="AD129" s="25">
        <v>1000</v>
      </c>
      <c r="AE129" s="25">
        <v>0</v>
      </c>
    </row>
    <row r="130" spans="1:31" ht="15.75" thickBot="1">
      <c r="A130" s="92"/>
      <c r="B130" s="83"/>
      <c r="C130" s="69"/>
      <c r="D130" s="70"/>
      <c r="E130" s="69"/>
      <c r="F130" s="69"/>
      <c r="G130" s="70"/>
      <c r="H130" s="70"/>
      <c r="I130" s="70"/>
      <c r="J130" s="70"/>
      <c r="K130" s="70"/>
      <c r="L130" s="40"/>
      <c r="M130" s="40"/>
      <c r="N130" s="40"/>
      <c r="O130" s="40"/>
      <c r="P130" s="302"/>
      <c r="Q130" s="302"/>
      <c r="R130" s="92"/>
      <c r="S130" s="83"/>
      <c r="T130" s="69"/>
      <c r="U130" s="69"/>
      <c r="V130" s="69"/>
      <c r="W130" s="70"/>
      <c r="X130" s="70"/>
      <c r="Y130" s="70"/>
      <c r="Z130" s="305"/>
      <c r="AA130" s="70"/>
      <c r="AB130" s="70"/>
      <c r="AC130" s="70"/>
      <c r="AD130" s="70"/>
      <c r="AE130" s="70"/>
    </row>
    <row r="131" spans="1:31" ht="15.75" thickBot="1">
      <c r="A131" s="11"/>
      <c r="B131" s="19" t="s">
        <v>107</v>
      </c>
      <c r="C131" s="34"/>
      <c r="D131" s="32"/>
      <c r="E131" s="34"/>
      <c r="F131" s="34"/>
      <c r="G131" s="32"/>
      <c r="H131" s="32"/>
      <c r="I131" s="32"/>
      <c r="J131" s="32"/>
      <c r="K131" s="32"/>
      <c r="L131" s="34"/>
      <c r="M131" s="34"/>
      <c r="R131" s="11"/>
      <c r="S131" s="19" t="s">
        <v>107</v>
      </c>
      <c r="T131" s="34"/>
      <c r="U131" s="34"/>
      <c r="V131" s="34"/>
      <c r="W131" s="32"/>
      <c r="X131" s="32"/>
      <c r="Y131" s="32"/>
      <c r="Z131" s="294"/>
      <c r="AA131" s="32"/>
      <c r="AB131" s="32"/>
      <c r="AC131" s="32"/>
      <c r="AD131" s="32"/>
      <c r="AE131" s="32"/>
    </row>
    <row r="132" spans="1:31">
      <c r="A132" s="50">
        <v>65</v>
      </c>
      <c r="B132" s="91" t="s">
        <v>108</v>
      </c>
      <c r="C132" s="24">
        <v>210000</v>
      </c>
      <c r="D132" s="25">
        <f t="shared" ref="D132" si="257">+AB132</f>
        <v>0</v>
      </c>
      <c r="E132" s="88">
        <f t="shared" ref="E132" si="258">C132-D132</f>
        <v>210000</v>
      </c>
      <c r="F132" s="24">
        <f t="shared" ref="F132" si="259">E132*10%</f>
        <v>21000</v>
      </c>
      <c r="G132" s="26">
        <f t="shared" ref="G132" si="260">+E132-F132</f>
        <v>189000</v>
      </c>
      <c r="H132" s="25">
        <f t="shared" ref="H132" si="261">AC132</f>
        <v>0</v>
      </c>
      <c r="I132" s="25">
        <f t="shared" ref="I132:J132" si="262">+AD132</f>
        <v>0</v>
      </c>
      <c r="J132" s="25">
        <f t="shared" si="262"/>
        <v>0</v>
      </c>
      <c r="K132" s="25">
        <f t="shared" ref="K132" si="263">G132-(J132+I132+H132)</f>
        <v>189000</v>
      </c>
      <c r="L132" s="373"/>
      <c r="M132" s="374"/>
      <c r="N132" s="374"/>
      <c r="O132" s="375"/>
      <c r="P132" s="302"/>
      <c r="Q132" s="302"/>
      <c r="R132" s="50">
        <v>65</v>
      </c>
      <c r="S132" s="91" t="s">
        <v>108</v>
      </c>
      <c r="T132" s="24">
        <v>210000</v>
      </c>
      <c r="U132" s="24">
        <v>210000</v>
      </c>
      <c r="V132" s="24">
        <f t="shared" ref="V132" si="264">U132*10%</f>
        <v>21000</v>
      </c>
      <c r="W132" s="25">
        <f t="shared" ref="W132" si="265">+U132-V132</f>
        <v>189000</v>
      </c>
      <c r="X132" s="25">
        <f t="shared" ref="X132" si="266">+U132/30</f>
        <v>7000</v>
      </c>
      <c r="Y132" s="25">
        <f t="shared" ref="Y132" si="267">+X132/8</f>
        <v>875</v>
      </c>
      <c r="Z132" s="292"/>
      <c r="AA132" s="257"/>
      <c r="AB132" s="25">
        <f t="shared" ref="AB132:AC132" si="268">+Z132*X132</f>
        <v>0</v>
      </c>
      <c r="AC132" s="25">
        <f t="shared" si="268"/>
        <v>0</v>
      </c>
      <c r="AD132" s="25"/>
      <c r="AE132" s="25"/>
    </row>
    <row r="133" spans="1:31" ht="15.75" thickBot="1">
      <c r="A133" s="92"/>
      <c r="B133" s="83"/>
      <c r="C133" s="40"/>
      <c r="D133" s="41"/>
      <c r="E133" s="40"/>
      <c r="F133" s="40"/>
      <c r="G133" s="41"/>
      <c r="H133" s="41"/>
      <c r="I133" s="41"/>
      <c r="J133" s="41"/>
      <c r="K133" s="41"/>
      <c r="L133" s="40"/>
      <c r="M133" s="40"/>
      <c r="N133" s="51"/>
      <c r="O133" s="51"/>
      <c r="P133" s="302"/>
      <c r="Q133" s="302"/>
      <c r="R133" s="92"/>
      <c r="S133" s="83"/>
      <c r="T133" s="40"/>
      <c r="U133" s="40"/>
      <c r="V133" s="40"/>
      <c r="W133" s="41"/>
      <c r="X133" s="41"/>
      <c r="Y133" s="41"/>
      <c r="Z133" s="295"/>
      <c r="AA133" s="41"/>
      <c r="AB133" s="41"/>
      <c r="AC133" s="41"/>
      <c r="AD133" s="41"/>
      <c r="AE133" s="41"/>
    </row>
    <row r="134" spans="1:31" ht="15.75" thickBot="1">
      <c r="A134" s="92"/>
      <c r="B134" s="19" t="s">
        <v>109</v>
      </c>
      <c r="C134" s="40"/>
      <c r="D134" s="41"/>
      <c r="E134" s="40"/>
      <c r="F134" s="40"/>
      <c r="G134" s="41"/>
      <c r="H134" s="41"/>
      <c r="I134" s="41"/>
      <c r="J134" s="41"/>
      <c r="K134" s="41"/>
      <c r="L134" s="40"/>
      <c r="M134" s="40"/>
      <c r="N134" s="51"/>
      <c r="O134" s="51"/>
      <c r="P134" s="302"/>
      <c r="Q134" s="302"/>
      <c r="R134" s="92"/>
      <c r="S134" s="19" t="s">
        <v>109</v>
      </c>
      <c r="T134" s="40"/>
      <c r="U134" s="40"/>
      <c r="V134" s="40"/>
      <c r="W134" s="41"/>
      <c r="X134" s="41"/>
      <c r="Y134" s="41"/>
      <c r="Z134" s="295"/>
      <c r="AA134" s="41"/>
      <c r="AB134" s="41"/>
      <c r="AC134" s="41"/>
      <c r="AD134" s="41"/>
      <c r="AE134" s="41"/>
    </row>
    <row r="135" spans="1:31">
      <c r="A135" s="50">
        <v>66</v>
      </c>
      <c r="B135" s="91" t="s">
        <v>110</v>
      </c>
      <c r="C135" s="24">
        <v>100000</v>
      </c>
      <c r="D135" s="25">
        <f t="shared" ref="D135" si="269">+AB135</f>
        <v>0</v>
      </c>
      <c r="E135" s="88">
        <f t="shared" ref="E135" si="270">C135-D135</f>
        <v>100000</v>
      </c>
      <c r="F135" s="24">
        <f t="shared" ref="F135" si="271">E135*10%</f>
        <v>10000</v>
      </c>
      <c r="G135" s="26">
        <f t="shared" ref="G135" si="272">+E135-F135</f>
        <v>90000</v>
      </c>
      <c r="H135" s="25">
        <f t="shared" ref="H135" si="273">AC135</f>
        <v>0</v>
      </c>
      <c r="I135" s="25">
        <f t="shared" ref="I135:J135" si="274">+AD135</f>
        <v>0</v>
      </c>
      <c r="J135" s="25">
        <f t="shared" si="274"/>
        <v>0</v>
      </c>
      <c r="K135" s="25">
        <f t="shared" ref="K135" si="275">G135-(J135+I135+H135)</f>
        <v>90000</v>
      </c>
      <c r="L135" s="373"/>
      <c r="M135" s="374"/>
      <c r="N135" s="374"/>
      <c r="O135" s="375"/>
      <c r="P135" s="302"/>
      <c r="Q135" s="302"/>
      <c r="R135" s="50">
        <v>66</v>
      </c>
      <c r="S135" s="91" t="s">
        <v>110</v>
      </c>
      <c r="T135" s="24">
        <v>100000</v>
      </c>
      <c r="U135" s="24">
        <v>100000</v>
      </c>
      <c r="V135" s="24">
        <f t="shared" ref="V135" si="276">U135*10%</f>
        <v>10000</v>
      </c>
      <c r="W135" s="25">
        <f t="shared" ref="W135" si="277">+U135-V135</f>
        <v>90000</v>
      </c>
      <c r="X135" s="25">
        <f t="shared" ref="X135" si="278">+U135/30</f>
        <v>3333.3333333333335</v>
      </c>
      <c r="Y135" s="25">
        <f t="shared" ref="Y135" si="279">+X135/8</f>
        <v>416.66666666666669</v>
      </c>
      <c r="Z135" s="292"/>
      <c r="AA135" s="257"/>
      <c r="AB135" s="25">
        <f t="shared" ref="AB135:AC135" si="280">+Z135*X135</f>
        <v>0</v>
      </c>
      <c r="AC135" s="25">
        <f t="shared" si="280"/>
        <v>0</v>
      </c>
      <c r="AD135" s="25"/>
      <c r="AE135" s="25"/>
    </row>
    <row r="136" spans="1:31" ht="15.75" thickBot="1">
      <c r="A136" s="92"/>
      <c r="B136" s="83"/>
      <c r="C136" s="59"/>
      <c r="D136" s="41"/>
      <c r="E136" s="40"/>
      <c r="F136" s="40"/>
      <c r="G136" s="41"/>
      <c r="H136" s="41"/>
      <c r="I136" s="41"/>
      <c r="J136" s="41"/>
      <c r="K136" s="41"/>
      <c r="L136" s="40"/>
      <c r="M136" s="40"/>
      <c r="N136" s="51"/>
      <c r="O136" s="51"/>
      <c r="P136" s="302"/>
      <c r="Q136" s="302"/>
      <c r="R136" s="92"/>
      <c r="S136" s="83"/>
      <c r="T136" s="59"/>
      <c r="U136" s="40"/>
      <c r="V136" s="40"/>
      <c r="W136" s="41"/>
      <c r="X136" s="41"/>
      <c r="Y136" s="41"/>
      <c r="Z136" s="295"/>
      <c r="AA136" s="41"/>
      <c r="AB136" s="41"/>
      <c r="AC136" s="41"/>
      <c r="AD136" s="41"/>
      <c r="AE136" s="41"/>
    </row>
    <row r="137" spans="1:31" ht="15.75" thickBot="1">
      <c r="A137" s="92"/>
      <c r="B137" s="56" t="s">
        <v>34</v>
      </c>
      <c r="C137" s="57">
        <f t="shared" ref="C137:J137" si="281">SUM(C103:C136)</f>
        <v>7870336</v>
      </c>
      <c r="D137" s="57">
        <f t="shared" si="281"/>
        <v>405218.66666666663</v>
      </c>
      <c r="E137" s="57">
        <f t="shared" si="281"/>
        <v>7465117.333333334</v>
      </c>
      <c r="F137" s="57">
        <f t="shared" si="281"/>
        <v>746511.73333333328</v>
      </c>
      <c r="G137" s="58">
        <f t="shared" si="281"/>
        <v>6718605.6000000006</v>
      </c>
      <c r="H137" s="57">
        <f t="shared" si="281"/>
        <v>55062.516666666663</v>
      </c>
      <c r="I137" s="57">
        <f t="shared" si="281"/>
        <v>7000</v>
      </c>
      <c r="J137" s="57">
        <f t="shared" si="281"/>
        <v>0</v>
      </c>
      <c r="K137" s="58">
        <v>6764571</v>
      </c>
      <c r="L137" s="40"/>
      <c r="M137" s="40"/>
      <c r="N137" s="51"/>
      <c r="O137" s="51"/>
      <c r="P137" s="302"/>
      <c r="Q137" s="302"/>
      <c r="R137" s="92"/>
      <c r="S137" s="56" t="s">
        <v>34</v>
      </c>
      <c r="T137" s="57">
        <f>SUM(T103:T135)</f>
        <v>7875336</v>
      </c>
      <c r="U137" s="57">
        <f>SUM(U103:U135)</f>
        <v>7875336</v>
      </c>
      <c r="V137" s="57">
        <f>SUM(V103:V135)</f>
        <v>787533.59999999986</v>
      </c>
      <c r="W137" s="57">
        <f>SUM(W103:W135)</f>
        <v>7087802.4000000004</v>
      </c>
      <c r="X137" s="57">
        <f t="shared" ref="X137:AE137" si="282">SUM(X103:X135)</f>
        <v>262511.19999999995</v>
      </c>
      <c r="Y137" s="57">
        <f t="shared" si="282"/>
        <v>32813.899999999994</v>
      </c>
      <c r="Z137" s="300">
        <f t="shared" si="282"/>
        <v>23</v>
      </c>
      <c r="AA137" s="301">
        <f t="shared" si="282"/>
        <v>29</v>
      </c>
      <c r="AB137" s="57">
        <f t="shared" si="282"/>
        <v>405218.66666666663</v>
      </c>
      <c r="AC137" s="57">
        <f t="shared" si="282"/>
        <v>55062.516666666663</v>
      </c>
      <c r="AD137" s="57">
        <f t="shared" si="282"/>
        <v>7000</v>
      </c>
      <c r="AE137" s="57">
        <f t="shared" si="282"/>
        <v>0</v>
      </c>
    </row>
    <row r="138" spans="1:31" ht="15.75" thickBot="1">
      <c r="A138" s="92"/>
      <c r="B138" s="83"/>
      <c r="C138" s="59"/>
      <c r="D138" s="41"/>
      <c r="E138" s="40"/>
      <c r="F138" s="40"/>
      <c r="G138" s="41"/>
      <c r="H138" s="41"/>
      <c r="I138" s="41"/>
      <c r="J138" s="41"/>
      <c r="K138" s="41"/>
      <c r="L138" s="40"/>
      <c r="M138" s="40"/>
      <c r="N138" s="51"/>
      <c r="O138" s="51"/>
      <c r="P138" s="302"/>
      <c r="Q138" s="302"/>
      <c r="R138" s="92"/>
      <c r="S138" s="83"/>
      <c r="T138" s="59"/>
      <c r="U138" s="40"/>
      <c r="V138" s="40"/>
      <c r="W138" s="41"/>
      <c r="X138" s="41"/>
      <c r="Y138" s="41"/>
      <c r="Z138" s="295"/>
      <c r="AA138" s="41"/>
      <c r="AB138" s="41"/>
      <c r="AC138" s="41"/>
      <c r="AD138" s="41"/>
      <c r="AE138" s="41"/>
    </row>
    <row r="139" spans="1:31" ht="15.75" thickBot="1">
      <c r="A139" s="11"/>
      <c r="B139" s="93" t="s">
        <v>111</v>
      </c>
      <c r="C139" s="82"/>
      <c r="D139" s="32"/>
      <c r="E139" s="33"/>
      <c r="F139" s="34"/>
      <c r="G139" s="32"/>
      <c r="H139" s="32"/>
      <c r="I139" s="32"/>
      <c r="J139" s="32"/>
      <c r="K139" s="32"/>
      <c r="L139" s="34"/>
      <c r="M139" s="34"/>
      <c r="R139" s="11"/>
      <c r="S139" s="93" t="s">
        <v>111</v>
      </c>
      <c r="T139" s="308"/>
      <c r="U139" s="309"/>
      <c r="V139" s="34"/>
      <c r="W139" s="32"/>
      <c r="X139" s="32"/>
      <c r="Y139" s="32"/>
      <c r="Z139" s="294"/>
      <c r="AA139" s="32"/>
      <c r="AB139" s="32"/>
      <c r="AC139" s="32"/>
      <c r="AD139" s="32"/>
      <c r="AE139" s="32"/>
    </row>
    <row r="140" spans="1:31">
      <c r="A140" s="50">
        <v>67</v>
      </c>
      <c r="B140" s="91" t="s">
        <v>112</v>
      </c>
      <c r="C140" s="24">
        <v>52500</v>
      </c>
      <c r="D140" s="25">
        <f t="shared" ref="D140" si="283">+AB140</f>
        <v>0</v>
      </c>
      <c r="E140" s="88">
        <f t="shared" ref="E140" si="284">C140-D140</f>
        <v>52500</v>
      </c>
      <c r="F140" s="24">
        <f t="shared" ref="F140" si="285">E140*10%</f>
        <v>5250</v>
      </c>
      <c r="G140" s="26">
        <f t="shared" ref="G140" si="286">+E140-F140</f>
        <v>47250</v>
      </c>
      <c r="H140" s="25">
        <f t="shared" ref="H140" si="287">AC140</f>
        <v>0</v>
      </c>
      <c r="I140" s="25">
        <f t="shared" ref="I140:J140" si="288">+AD140</f>
        <v>0</v>
      </c>
      <c r="J140" s="25">
        <f t="shared" si="288"/>
        <v>0</v>
      </c>
      <c r="K140" s="25">
        <f t="shared" ref="K140" si="289">G140-(J140+I140+H140)</f>
        <v>47250</v>
      </c>
      <c r="L140" s="373"/>
      <c r="M140" s="374"/>
      <c r="N140" s="374"/>
      <c r="O140" s="375"/>
      <c r="P140" s="302"/>
      <c r="Q140" s="302"/>
      <c r="R140" s="50">
        <v>67</v>
      </c>
      <c r="S140" s="91" t="s">
        <v>112</v>
      </c>
      <c r="T140" s="63">
        <v>52500</v>
      </c>
      <c r="U140" s="63">
        <v>52500</v>
      </c>
      <c r="V140" s="24">
        <f t="shared" ref="V140" si="290">U140*10%</f>
        <v>5250</v>
      </c>
      <c r="W140" s="25">
        <f t="shared" ref="W140" si="291">+U140-V140</f>
        <v>47250</v>
      </c>
      <c r="X140" s="25">
        <f t="shared" ref="X140" si="292">+U140/30</f>
        <v>1750</v>
      </c>
      <c r="Y140" s="25">
        <f t="shared" ref="Y140" si="293">+X140/8</f>
        <v>218.75</v>
      </c>
      <c r="Z140" s="292"/>
      <c r="AA140" s="257"/>
      <c r="AB140" s="25">
        <f t="shared" ref="AB140:AC140" si="294">+Z140*X140</f>
        <v>0</v>
      </c>
      <c r="AC140" s="25">
        <f t="shared" si="294"/>
        <v>0</v>
      </c>
      <c r="AD140" s="25"/>
      <c r="AE140" s="25"/>
    </row>
    <row r="141" spans="1:31" ht="15.75" thickBot="1">
      <c r="A141" s="92"/>
      <c r="B141" s="83"/>
      <c r="C141" s="59"/>
      <c r="D141" s="41"/>
      <c r="E141" s="40"/>
      <c r="F141" s="40"/>
      <c r="G141" s="41"/>
      <c r="H141" s="41"/>
      <c r="I141" s="41"/>
      <c r="J141" s="41"/>
      <c r="K141" s="41"/>
      <c r="L141" s="40"/>
      <c r="M141" s="40"/>
      <c r="N141" s="51"/>
      <c r="O141" s="51"/>
      <c r="P141" s="302"/>
      <c r="Q141" s="302"/>
      <c r="R141" s="92"/>
      <c r="S141" s="83"/>
      <c r="T141" s="59"/>
      <c r="U141" s="40"/>
      <c r="V141" s="40"/>
      <c r="W141" s="41"/>
      <c r="X141" s="41"/>
      <c r="Y141" s="41"/>
      <c r="Z141" s="295"/>
      <c r="AA141" s="41"/>
      <c r="AB141" s="41"/>
      <c r="AC141" s="41"/>
      <c r="AD141" s="41"/>
      <c r="AE141" s="41"/>
    </row>
    <row r="142" spans="1:31" ht="15.75" thickBot="1">
      <c r="A142" s="11"/>
      <c r="B142" s="94" t="s">
        <v>388</v>
      </c>
      <c r="C142" s="95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R142" s="11"/>
      <c r="S142" s="93" t="s">
        <v>113</v>
      </c>
      <c r="T142" s="308"/>
      <c r="U142" s="310"/>
      <c r="V142" s="96"/>
      <c r="W142" s="96"/>
      <c r="X142" s="96"/>
      <c r="Y142" s="96"/>
      <c r="Z142" s="311"/>
      <c r="AA142" s="96"/>
      <c r="AB142" s="96"/>
      <c r="AC142" s="96"/>
      <c r="AD142" s="96"/>
      <c r="AE142" s="96"/>
    </row>
    <row r="143" spans="1:31">
      <c r="A143" s="50">
        <v>68</v>
      </c>
      <c r="B143" s="91" t="s">
        <v>118</v>
      </c>
      <c r="C143" s="97">
        <v>100000</v>
      </c>
      <c r="D143" s="25">
        <f t="shared" ref="D143" si="295">+AB143</f>
        <v>0</v>
      </c>
      <c r="E143" s="88">
        <v>100000</v>
      </c>
      <c r="F143" s="24">
        <f t="shared" ref="F143" si="296">E143*10%</f>
        <v>10000</v>
      </c>
      <c r="G143" s="26">
        <f t="shared" ref="G143" si="297">+E143-F143</f>
        <v>90000</v>
      </c>
      <c r="H143" s="25">
        <f t="shared" ref="H143" si="298">AC143</f>
        <v>0</v>
      </c>
      <c r="I143" s="25">
        <f t="shared" ref="I143:J143" si="299">+AD143</f>
        <v>0</v>
      </c>
      <c r="J143" s="25">
        <f t="shared" si="299"/>
        <v>0</v>
      </c>
      <c r="K143" s="25">
        <f t="shared" ref="K143" si="300">G143-(J143+I143+H143)</f>
        <v>90000</v>
      </c>
      <c r="L143" s="373"/>
      <c r="M143" s="374"/>
      <c r="N143" s="374"/>
      <c r="O143" s="375"/>
      <c r="P143" s="302"/>
      <c r="Q143" s="302"/>
      <c r="R143" s="50">
        <v>68</v>
      </c>
      <c r="S143" s="91" t="s">
        <v>114</v>
      </c>
      <c r="T143" s="97">
        <v>100000</v>
      </c>
      <c r="U143" s="97">
        <v>100000</v>
      </c>
      <c r="V143" s="24">
        <f t="shared" ref="V143" si="301">U143*10%</f>
        <v>10000</v>
      </c>
      <c r="W143" s="25">
        <f t="shared" ref="W143" si="302">+U143-V143</f>
        <v>90000</v>
      </c>
      <c r="X143" s="25">
        <f t="shared" ref="X143" si="303">+U143/30</f>
        <v>3333.3333333333335</v>
      </c>
      <c r="Y143" s="25">
        <f t="shared" ref="Y143" si="304">+X143/8</f>
        <v>416.66666666666669</v>
      </c>
      <c r="Z143" s="292"/>
      <c r="AA143" s="257"/>
      <c r="AB143" s="25">
        <f t="shared" ref="AB143:AC143" si="305">+Z143*X143</f>
        <v>0</v>
      </c>
      <c r="AC143" s="25">
        <f t="shared" si="305"/>
        <v>0</v>
      </c>
      <c r="AD143" s="25"/>
      <c r="AE143" s="25"/>
    </row>
    <row r="144" spans="1:31" ht="15.75" thickBot="1">
      <c r="A144" s="92"/>
      <c r="B144" s="83"/>
      <c r="C144" s="59"/>
      <c r="D144" s="41"/>
      <c r="E144" s="98"/>
      <c r="F144" s="98"/>
      <c r="G144" s="41"/>
      <c r="H144" s="41"/>
      <c r="I144" s="41"/>
      <c r="J144" s="41"/>
      <c r="K144" s="41"/>
      <c r="L144" s="40"/>
      <c r="M144" s="40"/>
      <c r="N144" s="51"/>
      <c r="O144" s="51"/>
      <c r="P144" s="302"/>
      <c r="Q144" s="302"/>
      <c r="R144" s="92"/>
      <c r="S144" s="83"/>
      <c r="T144" s="59"/>
      <c r="U144" s="98"/>
      <c r="V144" s="98"/>
      <c r="W144" s="41"/>
      <c r="X144" s="41"/>
      <c r="Y144" s="41"/>
      <c r="Z144" s="295"/>
      <c r="AA144" s="41"/>
      <c r="AB144" s="41"/>
      <c r="AC144" s="41"/>
      <c r="AD144" s="41"/>
      <c r="AE144" s="41"/>
    </row>
    <row r="145" spans="1:31" ht="15.75" thickBot="1">
      <c r="A145" s="92"/>
      <c r="B145" s="19" t="s">
        <v>115</v>
      </c>
      <c r="C145" s="59"/>
      <c r="D145" s="41"/>
      <c r="E145" s="98"/>
      <c r="F145" s="98"/>
      <c r="G145" s="41"/>
      <c r="H145" s="41"/>
      <c r="I145" s="41"/>
      <c r="J145" s="41"/>
      <c r="K145" s="41"/>
      <c r="L145" s="40"/>
      <c r="M145" s="40"/>
      <c r="N145" s="51"/>
      <c r="O145" s="51"/>
      <c r="P145" s="302"/>
      <c r="Q145" s="302"/>
      <c r="R145" s="92"/>
      <c r="S145" s="19" t="s">
        <v>115</v>
      </c>
      <c r="T145" s="59"/>
      <c r="U145" s="98"/>
      <c r="V145" s="98"/>
      <c r="W145" s="41"/>
      <c r="X145" s="41"/>
      <c r="Y145" s="41"/>
      <c r="Z145" s="295"/>
      <c r="AA145" s="41"/>
      <c r="AB145" s="41"/>
      <c r="AC145" s="41"/>
      <c r="AD145" s="41"/>
      <c r="AE145" s="41"/>
    </row>
    <row r="146" spans="1:31" ht="15" customHeight="1">
      <c r="A146" s="35">
        <v>69</v>
      </c>
      <c r="B146" s="36" t="s">
        <v>116</v>
      </c>
      <c r="C146" s="24">
        <v>105000</v>
      </c>
      <c r="D146" s="25">
        <f t="shared" ref="D146" si="306">+AB146</f>
        <v>0</v>
      </c>
      <c r="E146" s="88">
        <f t="shared" ref="E146" si="307">C146-D146</f>
        <v>105000</v>
      </c>
      <c r="F146" s="24">
        <f t="shared" ref="F146" si="308">E146*10%</f>
        <v>10500</v>
      </c>
      <c r="G146" s="26">
        <f t="shared" ref="G146" si="309">+E146-F146</f>
        <v>94500</v>
      </c>
      <c r="H146" s="25">
        <f t="shared" ref="H146" si="310">AC146</f>
        <v>0</v>
      </c>
      <c r="I146" s="25">
        <f t="shared" ref="I146:J146" si="311">+AD146</f>
        <v>0</v>
      </c>
      <c r="J146" s="25">
        <f t="shared" si="311"/>
        <v>0</v>
      </c>
      <c r="K146" s="25">
        <f t="shared" ref="K146" si="312">G146-(J146+I146+H146)</f>
        <v>94500</v>
      </c>
      <c r="L146" s="373"/>
      <c r="M146" s="374"/>
      <c r="N146" s="374"/>
      <c r="O146" s="375"/>
      <c r="R146" s="35">
        <v>69</v>
      </c>
      <c r="S146" s="36" t="s">
        <v>116</v>
      </c>
      <c r="T146" s="24">
        <v>105000</v>
      </c>
      <c r="U146" s="24">
        <v>105000</v>
      </c>
      <c r="V146" s="24">
        <f t="shared" ref="V146" si="313">U146*10%</f>
        <v>10500</v>
      </c>
      <c r="W146" s="25">
        <f t="shared" ref="W146" si="314">+U146-V146</f>
        <v>94500</v>
      </c>
      <c r="X146" s="25">
        <f t="shared" ref="X146" si="315">+U146/30</f>
        <v>3500</v>
      </c>
      <c r="Y146" s="25">
        <f t="shared" ref="Y146" si="316">+X146/8</f>
        <v>437.5</v>
      </c>
      <c r="Z146" s="292"/>
      <c r="AA146" s="257"/>
      <c r="AB146" s="25">
        <f t="shared" ref="AB146:AC146" si="317">+Z146*X146</f>
        <v>0</v>
      </c>
      <c r="AC146" s="25">
        <f t="shared" si="317"/>
        <v>0</v>
      </c>
      <c r="AD146" s="25"/>
      <c r="AE146" s="25"/>
    </row>
    <row r="147" spans="1:31" ht="15.75" thickBot="1">
      <c r="A147" s="11"/>
      <c r="B147" s="46"/>
      <c r="C147" s="40"/>
      <c r="D147" s="41"/>
      <c r="E147" s="40"/>
      <c r="F147" s="40"/>
      <c r="G147" s="41"/>
      <c r="H147" s="41"/>
      <c r="I147" s="41"/>
      <c r="J147" s="41"/>
      <c r="K147" s="41"/>
      <c r="L147" s="40"/>
      <c r="M147" s="40"/>
      <c r="R147" s="11"/>
      <c r="S147" s="46"/>
      <c r="T147" s="40"/>
      <c r="U147" s="40"/>
      <c r="V147" s="40"/>
      <c r="W147" s="41"/>
      <c r="X147" s="41"/>
      <c r="Y147" s="41"/>
      <c r="Z147" s="295"/>
      <c r="AA147" s="41"/>
      <c r="AB147" s="41"/>
      <c r="AC147" s="41"/>
      <c r="AD147" s="41"/>
      <c r="AE147" s="41"/>
    </row>
    <row r="148" spans="1:31" ht="15.75" thickBot="1">
      <c r="A148" s="92"/>
      <c r="B148" s="76" t="s">
        <v>119</v>
      </c>
      <c r="C148" s="77"/>
      <c r="D148" s="41"/>
      <c r="E148" s="98"/>
      <c r="F148" s="98"/>
      <c r="G148" s="41"/>
      <c r="H148" s="41"/>
      <c r="I148" s="41"/>
      <c r="J148" s="41"/>
      <c r="K148" s="41"/>
      <c r="L148" s="40"/>
      <c r="M148" s="40"/>
      <c r="N148" s="100"/>
      <c r="O148" s="100"/>
      <c r="R148" s="92"/>
      <c r="S148" s="76" t="s">
        <v>119</v>
      </c>
      <c r="T148" s="77"/>
      <c r="U148" s="98"/>
      <c r="V148" s="98"/>
      <c r="W148" s="41"/>
      <c r="X148" s="41"/>
      <c r="Y148" s="41"/>
      <c r="Z148" s="295"/>
      <c r="AA148" s="41"/>
      <c r="AB148" s="41"/>
      <c r="AC148" s="41"/>
      <c r="AD148" s="41"/>
      <c r="AE148" s="41"/>
    </row>
    <row r="149" spans="1:31" ht="15" customHeight="1">
      <c r="A149" s="50">
        <v>70</v>
      </c>
      <c r="B149" s="101" t="s">
        <v>120</v>
      </c>
      <c r="C149" s="24">
        <v>388889</v>
      </c>
      <c r="D149" s="25">
        <f t="shared" ref="D149" si="318">+AB149</f>
        <v>0</v>
      </c>
      <c r="E149" s="88">
        <f t="shared" ref="E149" si="319">C149-D149</f>
        <v>388889</v>
      </c>
      <c r="F149" s="24">
        <f t="shared" ref="F149" si="320">E149*10%</f>
        <v>38888.9</v>
      </c>
      <c r="G149" s="26">
        <f t="shared" ref="G149" si="321">+E149-F149</f>
        <v>350000.1</v>
      </c>
      <c r="H149" s="25">
        <f t="shared" ref="H149" si="322">AC149</f>
        <v>0</v>
      </c>
      <c r="I149" s="25">
        <f t="shared" ref="I149:J149" si="323">+AD149</f>
        <v>0</v>
      </c>
      <c r="J149" s="25">
        <f t="shared" si="323"/>
        <v>0</v>
      </c>
      <c r="K149" s="25">
        <f t="shared" ref="K149" si="324">G149-(J149+I149+H149)</f>
        <v>350000.1</v>
      </c>
      <c r="L149" s="373"/>
      <c r="M149" s="374"/>
      <c r="N149" s="374"/>
      <c r="O149" s="375"/>
      <c r="R149" s="50">
        <v>70</v>
      </c>
      <c r="S149" s="101" t="s">
        <v>120</v>
      </c>
      <c r="T149" s="24">
        <v>388889</v>
      </c>
      <c r="U149" s="24">
        <v>388889</v>
      </c>
      <c r="V149" s="24">
        <f t="shared" ref="V149" si="325">U149*10%</f>
        <v>38888.9</v>
      </c>
      <c r="W149" s="25">
        <f t="shared" ref="W149" si="326">+U149-V149</f>
        <v>350000.1</v>
      </c>
      <c r="X149" s="25">
        <f t="shared" ref="X149" si="327">+U149/30</f>
        <v>12962.966666666667</v>
      </c>
      <c r="Y149" s="25">
        <f t="shared" ref="Y149" si="328">+X149/8</f>
        <v>1620.3708333333334</v>
      </c>
      <c r="Z149" s="292"/>
      <c r="AA149" s="257"/>
      <c r="AB149" s="25">
        <f t="shared" ref="AB149:AC149" si="329">+Z149*X149</f>
        <v>0</v>
      </c>
      <c r="AC149" s="25">
        <f t="shared" si="329"/>
        <v>0</v>
      </c>
      <c r="AD149" s="25"/>
      <c r="AE149" s="25"/>
    </row>
    <row r="150" spans="1:31" ht="15.75" thickBot="1">
      <c r="A150" s="11"/>
      <c r="B150" s="46"/>
      <c r="C150" s="39"/>
      <c r="D150" s="41"/>
      <c r="E150" s="40"/>
      <c r="F150" s="40"/>
      <c r="G150" s="41"/>
      <c r="H150" s="41"/>
      <c r="I150" s="41"/>
      <c r="J150" s="41"/>
      <c r="K150" s="41"/>
      <c r="L150" s="40"/>
      <c r="M150" s="40"/>
      <c r="N150" s="100"/>
      <c r="O150" s="100"/>
      <c r="R150" s="11"/>
      <c r="S150" s="46"/>
      <c r="T150" s="39"/>
      <c r="U150" s="40"/>
      <c r="V150" s="40"/>
      <c r="W150" s="41"/>
      <c r="X150" s="41"/>
      <c r="Y150" s="41"/>
      <c r="Z150" s="295"/>
      <c r="AA150" s="41"/>
      <c r="AB150" s="41"/>
      <c r="AC150" s="41"/>
      <c r="AD150" s="41"/>
      <c r="AE150" s="41"/>
    </row>
    <row r="151" spans="1:31" ht="15.75" thickBot="1">
      <c r="A151" s="92"/>
      <c r="B151" s="76" t="s">
        <v>121</v>
      </c>
      <c r="C151" s="77"/>
      <c r="D151" s="41"/>
      <c r="E151" s="98"/>
      <c r="F151" s="98"/>
      <c r="G151" s="41"/>
      <c r="H151" s="41"/>
      <c r="I151" s="41"/>
      <c r="J151" s="41"/>
      <c r="K151" s="41"/>
      <c r="L151" s="40"/>
      <c r="M151" s="40"/>
      <c r="N151" s="100"/>
      <c r="O151" s="100"/>
      <c r="R151" s="92"/>
      <c r="S151" s="76" t="s">
        <v>121</v>
      </c>
      <c r="T151" s="77"/>
      <c r="U151" s="98"/>
      <c r="V151" s="98"/>
      <c r="W151" s="41"/>
      <c r="X151" s="41"/>
      <c r="Y151" s="41"/>
      <c r="Z151" s="295"/>
      <c r="AA151" s="41"/>
      <c r="AB151" s="41"/>
      <c r="AC151" s="41"/>
      <c r="AD151" s="41"/>
      <c r="AE151" s="41"/>
    </row>
    <row r="152" spans="1:31" ht="24.75" customHeight="1">
      <c r="A152" s="35">
        <v>71</v>
      </c>
      <c r="B152" s="101" t="s">
        <v>122</v>
      </c>
      <c r="C152" s="24">
        <v>100000</v>
      </c>
      <c r="D152" s="25">
        <f t="shared" ref="D152" si="330">+AB152</f>
        <v>10000</v>
      </c>
      <c r="E152" s="88">
        <f>C152-D152</f>
        <v>90000</v>
      </c>
      <c r="F152" s="24">
        <f t="shared" ref="F152" si="331">E152*10%</f>
        <v>9000</v>
      </c>
      <c r="G152" s="26">
        <f t="shared" ref="G152" si="332">+E152-F152</f>
        <v>81000</v>
      </c>
      <c r="H152" s="25">
        <f t="shared" ref="H152" si="333">AC152</f>
        <v>0</v>
      </c>
      <c r="I152" s="25">
        <f t="shared" ref="I152:J152" si="334">+AD152</f>
        <v>0</v>
      </c>
      <c r="J152" s="25">
        <f t="shared" si="334"/>
        <v>0</v>
      </c>
      <c r="K152" s="25">
        <f t="shared" ref="K152" si="335">G152-(J152+I152+H152)</f>
        <v>81000</v>
      </c>
      <c r="L152" s="373" t="s">
        <v>424</v>
      </c>
      <c r="M152" s="374"/>
      <c r="N152" s="374"/>
      <c r="O152" s="375"/>
      <c r="R152" s="35">
        <v>71</v>
      </c>
      <c r="S152" s="101" t="s">
        <v>122</v>
      </c>
      <c r="T152" s="24">
        <v>100000</v>
      </c>
      <c r="U152" s="24">
        <v>100000</v>
      </c>
      <c r="V152" s="24">
        <f t="shared" ref="V152" si="336">U152*10%</f>
        <v>10000</v>
      </c>
      <c r="W152" s="25">
        <f t="shared" ref="W152" si="337">+U152-V152</f>
        <v>90000</v>
      </c>
      <c r="X152" s="25">
        <f t="shared" ref="X152" si="338">+U152/30</f>
        <v>3333.3333333333335</v>
      </c>
      <c r="Y152" s="25">
        <f t="shared" ref="Y152" si="339">+X152/8</f>
        <v>416.66666666666669</v>
      </c>
      <c r="Z152" s="292">
        <v>3</v>
      </c>
      <c r="AA152" s="257"/>
      <c r="AB152" s="25">
        <f t="shared" ref="AB152:AC152" si="340">+Z152*X152</f>
        <v>10000</v>
      </c>
      <c r="AC152" s="25">
        <f t="shared" si="340"/>
        <v>0</v>
      </c>
      <c r="AD152" s="25"/>
      <c r="AE152" s="25"/>
    </row>
    <row r="153" spans="1:31" ht="15.75" thickBot="1">
      <c r="A153" s="11"/>
      <c r="B153" s="46"/>
      <c r="C153" s="40"/>
      <c r="D153" s="41"/>
      <c r="E153" s="40"/>
      <c r="F153" s="40"/>
      <c r="G153" s="41"/>
      <c r="H153" s="41"/>
      <c r="I153" s="41"/>
      <c r="J153" s="41"/>
      <c r="K153" s="41"/>
      <c r="L153" s="40"/>
      <c r="M153" s="40"/>
      <c r="N153" s="100"/>
      <c r="O153" s="100"/>
      <c r="R153" s="11"/>
      <c r="S153" s="46"/>
      <c r="T153" s="40"/>
      <c r="U153" s="40"/>
      <c r="V153" s="40"/>
      <c r="W153" s="41"/>
      <c r="X153" s="41"/>
      <c r="Y153" s="41"/>
      <c r="Z153" s="295"/>
      <c r="AA153" s="41"/>
      <c r="AB153" s="41"/>
      <c r="AC153" s="41"/>
      <c r="AD153" s="41"/>
      <c r="AE153" s="41"/>
    </row>
    <row r="154" spans="1:31" ht="15.75" thickBot="1">
      <c r="A154" s="11"/>
      <c r="B154" s="76" t="s">
        <v>123</v>
      </c>
      <c r="C154" s="40"/>
      <c r="D154" s="40"/>
      <c r="E154" s="40"/>
      <c r="F154" s="40"/>
      <c r="G154" s="41"/>
      <c r="H154" s="41"/>
      <c r="I154" s="41"/>
      <c r="J154" s="41"/>
      <c r="K154" s="41"/>
      <c r="L154" s="40"/>
      <c r="M154" s="40"/>
      <c r="N154" s="100"/>
      <c r="O154" s="100"/>
      <c r="R154" s="11"/>
      <c r="S154" s="76" t="s">
        <v>123</v>
      </c>
      <c r="T154" s="40"/>
      <c r="U154" s="40"/>
      <c r="V154" s="40"/>
      <c r="W154" s="41"/>
      <c r="X154" s="41"/>
      <c r="Y154" s="41"/>
      <c r="Z154" s="295"/>
      <c r="AA154" s="41"/>
      <c r="AB154" s="41"/>
      <c r="AC154" s="41"/>
      <c r="AD154" s="41"/>
      <c r="AE154" s="41"/>
    </row>
    <row r="155" spans="1:31" ht="15" customHeight="1">
      <c r="A155" s="35">
        <v>72</v>
      </c>
      <c r="B155" s="101" t="s">
        <v>390</v>
      </c>
      <c r="C155" s="24">
        <v>250000</v>
      </c>
      <c r="D155" s="25">
        <f t="shared" ref="D155" si="341">+AB155</f>
        <v>0</v>
      </c>
      <c r="E155" s="88">
        <f t="shared" ref="E155" si="342">C155-D155</f>
        <v>250000</v>
      </c>
      <c r="F155" s="24">
        <f t="shared" ref="F155" si="343">E155*10%</f>
        <v>25000</v>
      </c>
      <c r="G155" s="26">
        <f t="shared" ref="G155" si="344">+E155-F155</f>
        <v>225000</v>
      </c>
      <c r="H155" s="25">
        <f t="shared" ref="H155" si="345">AC155</f>
        <v>0</v>
      </c>
      <c r="I155" s="25">
        <f t="shared" ref="I155:J155" si="346">+AD155</f>
        <v>0</v>
      </c>
      <c r="J155" s="25">
        <f t="shared" si="346"/>
        <v>0</v>
      </c>
      <c r="K155" s="25">
        <f t="shared" ref="K155" si="347">G155-(J155+I155+H155)</f>
        <v>225000</v>
      </c>
      <c r="L155" s="373"/>
      <c r="M155" s="374"/>
      <c r="N155" s="374"/>
      <c r="O155" s="375"/>
      <c r="R155" s="35">
        <v>72</v>
      </c>
      <c r="S155" s="101" t="s">
        <v>124</v>
      </c>
      <c r="T155" s="24">
        <v>250000</v>
      </c>
      <c r="U155" s="24">
        <v>250000</v>
      </c>
      <c r="V155" s="24">
        <f t="shared" ref="V155" si="348">U155*10%</f>
        <v>25000</v>
      </c>
      <c r="W155" s="25">
        <f t="shared" ref="W155" si="349">+U155-V155</f>
        <v>225000</v>
      </c>
      <c r="X155" s="25">
        <f t="shared" ref="X155" si="350">+U155/30</f>
        <v>8333.3333333333339</v>
      </c>
      <c r="Y155" s="25">
        <f t="shared" ref="Y155" si="351">+X155/8</f>
        <v>1041.6666666666667</v>
      </c>
      <c r="Z155" s="292"/>
      <c r="AA155" s="257"/>
      <c r="AB155" s="25">
        <f t="shared" ref="AB155:AC155" si="352">+Z155*X155</f>
        <v>0</v>
      </c>
      <c r="AC155" s="25">
        <f t="shared" si="352"/>
        <v>0</v>
      </c>
      <c r="AD155" s="25"/>
      <c r="AE155" s="25"/>
    </row>
    <row r="156" spans="1:31" ht="15.75" thickBot="1">
      <c r="A156" s="11"/>
      <c r="B156" s="46"/>
      <c r="C156" s="69"/>
      <c r="D156" s="70"/>
      <c r="E156" s="69"/>
      <c r="F156" s="69"/>
      <c r="G156" s="70"/>
      <c r="H156" s="70"/>
      <c r="I156" s="70"/>
      <c r="J156" s="70"/>
      <c r="K156" s="70"/>
      <c r="L156" s="40"/>
      <c r="M156" s="40"/>
      <c r="N156" s="40"/>
      <c r="O156" s="40"/>
      <c r="R156" s="11"/>
      <c r="S156" s="46"/>
      <c r="T156" s="69"/>
      <c r="U156" s="69"/>
      <c r="V156" s="69"/>
      <c r="W156" s="70"/>
      <c r="X156" s="70"/>
      <c r="Y156" s="70"/>
      <c r="Z156" s="305"/>
      <c r="AA156" s="70"/>
      <c r="AB156" s="70"/>
      <c r="AC156" s="70"/>
      <c r="AD156" s="70"/>
      <c r="AE156" s="70"/>
    </row>
    <row r="157" spans="1:31" ht="15.75" thickBot="1">
      <c r="A157" s="11"/>
      <c r="B157" s="99" t="s">
        <v>125</v>
      </c>
      <c r="C157" s="102"/>
      <c r="D157" s="102"/>
      <c r="E157" s="102"/>
      <c r="F157" s="103"/>
      <c r="G157" s="103"/>
      <c r="H157" s="102"/>
      <c r="I157" s="102"/>
      <c r="J157" s="102"/>
      <c r="K157" s="102"/>
      <c r="L157" s="102"/>
      <c r="M157" s="102"/>
      <c r="R157" s="11"/>
      <c r="S157" s="99" t="s">
        <v>125</v>
      </c>
      <c r="T157" s="102"/>
      <c r="U157" s="102"/>
      <c r="V157" s="103"/>
      <c r="W157" s="103"/>
      <c r="X157" s="102"/>
      <c r="Y157" s="102"/>
      <c r="Z157" s="312"/>
      <c r="AA157" s="102"/>
      <c r="AB157" s="102"/>
      <c r="AC157" s="102"/>
      <c r="AD157" s="102"/>
      <c r="AE157" s="102"/>
    </row>
    <row r="158" spans="1:31">
      <c r="A158" s="35">
        <v>73</v>
      </c>
      <c r="B158" s="104" t="s">
        <v>126</v>
      </c>
      <c r="C158" s="24">
        <v>170000</v>
      </c>
      <c r="D158" s="25">
        <f t="shared" ref="D158:D162" si="353">+AB158</f>
        <v>0</v>
      </c>
      <c r="E158" s="88">
        <f t="shared" ref="E158:E162" si="354">C158-D158</f>
        <v>170000</v>
      </c>
      <c r="F158" s="24">
        <f t="shared" ref="F158:F162" si="355">E158*10%</f>
        <v>17000</v>
      </c>
      <c r="G158" s="105">
        <f t="shared" ref="G158:G162" si="356">+E158-F158</f>
        <v>153000</v>
      </c>
      <c r="H158" s="25">
        <f t="shared" ref="H158:H162" si="357">AC158</f>
        <v>0</v>
      </c>
      <c r="I158" s="25">
        <f t="shared" ref="I158:J162" si="358">+AD158</f>
        <v>0</v>
      </c>
      <c r="J158" s="25">
        <f t="shared" si="358"/>
        <v>0</v>
      </c>
      <c r="K158" s="25">
        <f t="shared" ref="K158:K162" si="359">G158-(J158+I158+H158)</f>
        <v>153000</v>
      </c>
      <c r="L158" s="373"/>
      <c r="M158" s="374"/>
      <c r="N158" s="374"/>
      <c r="O158" s="375"/>
      <c r="R158" s="35">
        <v>73</v>
      </c>
      <c r="S158" s="104" t="s">
        <v>126</v>
      </c>
      <c r="T158" s="24">
        <v>160000</v>
      </c>
      <c r="U158" s="24">
        <v>160000</v>
      </c>
      <c r="V158" s="24">
        <f t="shared" ref="V158:V162" si="360">U158*10%</f>
        <v>16000</v>
      </c>
      <c r="W158" s="116">
        <f t="shared" ref="W158:W162" si="361">+U158-V158</f>
        <v>144000</v>
      </c>
      <c r="X158" s="25">
        <f t="shared" ref="X158:X162" si="362">+U158/30</f>
        <v>5333.333333333333</v>
      </c>
      <c r="Y158" s="25">
        <f t="shared" ref="Y158:Y162" si="363">+X158/8</f>
        <v>666.66666666666663</v>
      </c>
      <c r="Z158" s="292"/>
      <c r="AA158" s="257"/>
      <c r="AB158" s="25">
        <f t="shared" ref="AB158:AC162" si="364">+Z158*X158</f>
        <v>0</v>
      </c>
      <c r="AC158" s="25">
        <f t="shared" si="364"/>
        <v>0</v>
      </c>
      <c r="AD158" s="25"/>
      <c r="AE158" s="25"/>
    </row>
    <row r="159" spans="1:31">
      <c r="A159" s="35">
        <v>74</v>
      </c>
      <c r="B159" s="89" t="s">
        <v>127</v>
      </c>
      <c r="C159" s="24">
        <v>170000</v>
      </c>
      <c r="D159" s="25">
        <f t="shared" si="353"/>
        <v>0</v>
      </c>
      <c r="E159" s="88">
        <f t="shared" si="354"/>
        <v>170000</v>
      </c>
      <c r="F159" s="24">
        <f t="shared" si="355"/>
        <v>17000</v>
      </c>
      <c r="G159" s="26">
        <f t="shared" si="356"/>
        <v>153000</v>
      </c>
      <c r="H159" s="25">
        <f t="shared" si="357"/>
        <v>0</v>
      </c>
      <c r="I159" s="25">
        <f t="shared" si="358"/>
        <v>0</v>
      </c>
      <c r="J159" s="25">
        <f t="shared" si="358"/>
        <v>0</v>
      </c>
      <c r="K159" s="25">
        <f t="shared" si="359"/>
        <v>153000</v>
      </c>
      <c r="L159" s="373"/>
      <c r="M159" s="374"/>
      <c r="N159" s="374"/>
      <c r="O159" s="375"/>
      <c r="R159" s="35">
        <v>74</v>
      </c>
      <c r="S159" s="89" t="s">
        <v>127</v>
      </c>
      <c r="T159" s="24">
        <v>170000</v>
      </c>
      <c r="U159" s="24">
        <v>170000</v>
      </c>
      <c r="V159" s="24">
        <f t="shared" si="360"/>
        <v>17000</v>
      </c>
      <c r="W159" s="25">
        <f t="shared" si="361"/>
        <v>153000</v>
      </c>
      <c r="X159" s="25">
        <f t="shared" si="362"/>
        <v>5666.666666666667</v>
      </c>
      <c r="Y159" s="25">
        <f t="shared" si="363"/>
        <v>708.33333333333337</v>
      </c>
      <c r="Z159" s="292"/>
      <c r="AA159" s="257"/>
      <c r="AB159" s="25">
        <f t="shared" si="364"/>
        <v>0</v>
      </c>
      <c r="AC159" s="25">
        <f t="shared" si="364"/>
        <v>0</v>
      </c>
      <c r="AD159" s="25"/>
      <c r="AE159" s="25"/>
    </row>
    <row r="160" spans="1:31">
      <c r="A160" s="35">
        <v>75</v>
      </c>
      <c r="B160" s="89" t="s">
        <v>128</v>
      </c>
      <c r="C160" s="24">
        <v>90000</v>
      </c>
      <c r="D160" s="25">
        <f t="shared" si="353"/>
        <v>0</v>
      </c>
      <c r="E160" s="88">
        <f t="shared" si="354"/>
        <v>90000</v>
      </c>
      <c r="F160" s="24">
        <f t="shared" si="355"/>
        <v>9000</v>
      </c>
      <c r="G160" s="26">
        <f t="shared" si="356"/>
        <v>81000</v>
      </c>
      <c r="H160" s="25">
        <f t="shared" si="357"/>
        <v>0</v>
      </c>
      <c r="I160" s="25">
        <f t="shared" si="358"/>
        <v>0</v>
      </c>
      <c r="J160" s="25">
        <f t="shared" si="358"/>
        <v>0</v>
      </c>
      <c r="K160" s="25">
        <f t="shared" si="359"/>
        <v>81000</v>
      </c>
      <c r="L160" s="373"/>
      <c r="M160" s="374"/>
      <c r="N160" s="374"/>
      <c r="O160" s="375"/>
      <c r="R160" s="35">
        <v>75</v>
      </c>
      <c r="S160" s="89" t="s">
        <v>128</v>
      </c>
      <c r="T160" s="24">
        <v>90000</v>
      </c>
      <c r="U160" s="24">
        <v>90000</v>
      </c>
      <c r="V160" s="24">
        <f t="shared" si="360"/>
        <v>9000</v>
      </c>
      <c r="W160" s="25">
        <f t="shared" si="361"/>
        <v>81000</v>
      </c>
      <c r="X160" s="25">
        <f t="shared" si="362"/>
        <v>3000</v>
      </c>
      <c r="Y160" s="25">
        <f t="shared" si="363"/>
        <v>375</v>
      </c>
      <c r="Z160" s="292"/>
      <c r="AA160" s="257"/>
      <c r="AB160" s="25">
        <f t="shared" si="364"/>
        <v>0</v>
      </c>
      <c r="AC160" s="25">
        <f t="shared" si="364"/>
        <v>0</v>
      </c>
      <c r="AD160" s="25"/>
      <c r="AE160" s="25"/>
    </row>
    <row r="161" spans="1:31" ht="15" customHeight="1">
      <c r="A161" s="35">
        <v>76</v>
      </c>
      <c r="B161" s="89" t="s">
        <v>425</v>
      </c>
      <c r="C161" s="24">
        <v>192667</v>
      </c>
      <c r="D161" s="25">
        <f t="shared" si="353"/>
        <v>0</v>
      </c>
      <c r="E161" s="88">
        <v>192667</v>
      </c>
      <c r="F161" s="24">
        <f t="shared" si="355"/>
        <v>19266.7</v>
      </c>
      <c r="G161" s="26">
        <f t="shared" si="356"/>
        <v>173400.3</v>
      </c>
      <c r="H161" s="25">
        <f t="shared" si="357"/>
        <v>0</v>
      </c>
      <c r="I161" s="25">
        <f t="shared" si="358"/>
        <v>0</v>
      </c>
      <c r="J161" s="25">
        <f t="shared" si="358"/>
        <v>0</v>
      </c>
      <c r="K161" s="25">
        <f t="shared" si="359"/>
        <v>173400.3</v>
      </c>
      <c r="L161" s="373" t="s">
        <v>426</v>
      </c>
      <c r="M161" s="374"/>
      <c r="N161" s="374"/>
      <c r="O161" s="375"/>
      <c r="R161" s="35">
        <v>76</v>
      </c>
      <c r="S161" s="89" t="s">
        <v>331</v>
      </c>
      <c r="T161" s="24">
        <v>170000</v>
      </c>
      <c r="U161" s="24">
        <v>170000</v>
      </c>
      <c r="V161" s="24">
        <f t="shared" si="360"/>
        <v>17000</v>
      </c>
      <c r="W161" s="25">
        <f t="shared" si="361"/>
        <v>153000</v>
      </c>
      <c r="X161" s="25">
        <f t="shared" si="362"/>
        <v>5666.666666666667</v>
      </c>
      <c r="Y161" s="25">
        <f t="shared" si="363"/>
        <v>708.33333333333337</v>
      </c>
      <c r="Z161" s="292"/>
      <c r="AA161" s="257"/>
      <c r="AB161" s="25">
        <f t="shared" si="364"/>
        <v>0</v>
      </c>
      <c r="AC161" s="25">
        <f t="shared" si="364"/>
        <v>0</v>
      </c>
      <c r="AD161" s="25"/>
      <c r="AE161" s="25"/>
    </row>
    <row r="162" spans="1:31">
      <c r="A162" s="35">
        <v>77</v>
      </c>
      <c r="B162" s="89" t="s">
        <v>302</v>
      </c>
      <c r="C162" s="24">
        <v>90000</v>
      </c>
      <c r="D162" s="25">
        <f t="shared" si="353"/>
        <v>0</v>
      </c>
      <c r="E162" s="88">
        <f t="shared" si="354"/>
        <v>90000</v>
      </c>
      <c r="F162" s="24">
        <f t="shared" si="355"/>
        <v>9000</v>
      </c>
      <c r="G162" s="26">
        <f t="shared" si="356"/>
        <v>81000</v>
      </c>
      <c r="H162" s="25">
        <f t="shared" si="357"/>
        <v>0</v>
      </c>
      <c r="I162" s="25">
        <f t="shared" si="358"/>
        <v>0</v>
      </c>
      <c r="J162" s="25">
        <f t="shared" si="358"/>
        <v>0</v>
      </c>
      <c r="K162" s="25">
        <f t="shared" si="359"/>
        <v>81000</v>
      </c>
      <c r="L162" s="373"/>
      <c r="M162" s="374"/>
      <c r="N162" s="374"/>
      <c r="O162" s="375"/>
      <c r="R162" s="35">
        <v>77</v>
      </c>
      <c r="S162" s="89" t="s">
        <v>302</v>
      </c>
      <c r="T162" s="24">
        <v>90000</v>
      </c>
      <c r="U162" s="24">
        <v>90000</v>
      </c>
      <c r="V162" s="24">
        <f t="shared" si="360"/>
        <v>9000</v>
      </c>
      <c r="W162" s="25">
        <f t="shared" si="361"/>
        <v>81000</v>
      </c>
      <c r="X162" s="25">
        <f t="shared" si="362"/>
        <v>3000</v>
      </c>
      <c r="Y162" s="25">
        <f t="shared" si="363"/>
        <v>375</v>
      </c>
      <c r="Z162" s="292"/>
      <c r="AA162" s="257"/>
      <c r="AB162" s="25">
        <f t="shared" si="364"/>
        <v>0</v>
      </c>
      <c r="AC162" s="25">
        <f t="shared" si="364"/>
        <v>0</v>
      </c>
      <c r="AD162" s="25"/>
      <c r="AE162" s="25"/>
    </row>
    <row r="163" spans="1:31" ht="15.75" thickBot="1">
      <c r="A163" s="11"/>
      <c r="B163" s="106"/>
      <c r="C163" s="107"/>
      <c r="D163" s="108"/>
      <c r="E163" s="109"/>
      <c r="F163" s="109"/>
      <c r="G163" s="108"/>
      <c r="H163" s="108"/>
      <c r="I163" s="108"/>
      <c r="J163" s="108"/>
      <c r="K163" s="108"/>
      <c r="L163" s="109"/>
      <c r="M163" s="109"/>
      <c r="N163" s="110"/>
      <c r="O163" s="110"/>
      <c r="P163" s="313"/>
      <c r="Q163" s="313"/>
      <c r="R163" s="11"/>
      <c r="S163" s="106"/>
      <c r="T163" s="107"/>
      <c r="U163" s="109"/>
      <c r="V163" s="109"/>
      <c r="W163" s="108"/>
      <c r="X163" s="108"/>
      <c r="Y163" s="108"/>
      <c r="Z163" s="314"/>
      <c r="AA163" s="108"/>
      <c r="AB163" s="108"/>
      <c r="AC163" s="108"/>
      <c r="AD163" s="108"/>
      <c r="AE163" s="108"/>
    </row>
    <row r="164" spans="1:31" ht="15.75" thickBot="1">
      <c r="A164" s="11"/>
      <c r="B164" s="56" t="s">
        <v>34</v>
      </c>
      <c r="C164" s="57">
        <f t="shared" ref="C164:J164" si="365">SUM(C140:C160)</f>
        <v>1426389</v>
      </c>
      <c r="D164" s="57">
        <f t="shared" si="365"/>
        <v>10000</v>
      </c>
      <c r="E164" s="58">
        <f t="shared" si="365"/>
        <v>1416389</v>
      </c>
      <c r="F164" s="58">
        <f t="shared" si="365"/>
        <v>141638.9</v>
      </c>
      <c r="G164" s="58">
        <f t="shared" si="365"/>
        <v>1274750.1000000001</v>
      </c>
      <c r="H164" s="57">
        <f t="shared" si="365"/>
        <v>0</v>
      </c>
      <c r="I164" s="57">
        <f t="shared" si="365"/>
        <v>0</v>
      </c>
      <c r="J164" s="57">
        <f t="shared" si="365"/>
        <v>0</v>
      </c>
      <c r="K164" s="58">
        <f>SUM(K140:K162)</f>
        <v>1529150.4000000001</v>
      </c>
      <c r="L164" s="109"/>
      <c r="M164" s="109"/>
      <c r="N164" s="110"/>
      <c r="O164" s="110"/>
      <c r="P164" s="313"/>
      <c r="Q164" s="313"/>
      <c r="R164" s="11"/>
      <c r="S164" s="208" t="s">
        <v>34</v>
      </c>
      <c r="T164" s="57">
        <f t="shared" ref="T164:AE164" si="366">SUM(T140:T160)</f>
        <v>1416389</v>
      </c>
      <c r="U164" s="57">
        <f t="shared" si="366"/>
        <v>1416389</v>
      </c>
      <c r="V164" s="57">
        <f t="shared" si="366"/>
        <v>141638.9</v>
      </c>
      <c r="W164" s="57">
        <f t="shared" si="366"/>
        <v>1274750.1000000001</v>
      </c>
      <c r="X164" s="57">
        <f t="shared" si="366"/>
        <v>47212.966666666667</v>
      </c>
      <c r="Y164" s="57">
        <f t="shared" si="366"/>
        <v>5901.6208333333334</v>
      </c>
      <c r="Z164" s="300">
        <f t="shared" si="366"/>
        <v>3</v>
      </c>
      <c r="AA164" s="301">
        <f t="shared" si="366"/>
        <v>0</v>
      </c>
      <c r="AB164" s="57">
        <f t="shared" si="366"/>
        <v>10000</v>
      </c>
      <c r="AC164" s="57">
        <f t="shared" si="366"/>
        <v>0</v>
      </c>
      <c r="AD164" s="57">
        <f t="shared" si="366"/>
        <v>0</v>
      </c>
      <c r="AE164" s="57">
        <f t="shared" si="366"/>
        <v>0</v>
      </c>
    </row>
    <row r="165" spans="1:31" ht="15.75" thickBot="1">
      <c r="A165" s="92"/>
      <c r="B165" s="106"/>
      <c r="C165" s="107"/>
      <c r="D165" s="107"/>
      <c r="E165" s="109"/>
      <c r="F165" s="109"/>
      <c r="G165" s="108"/>
      <c r="H165" s="108"/>
      <c r="I165" s="108"/>
      <c r="J165" s="108"/>
      <c r="K165" s="108"/>
      <c r="L165" s="109"/>
      <c r="M165" s="109"/>
      <c r="N165" s="263"/>
      <c r="O165" s="263"/>
      <c r="P165" s="315"/>
      <c r="Q165" s="315"/>
      <c r="R165" s="11"/>
      <c r="S165" s="106"/>
      <c r="T165" s="107"/>
      <c r="U165" s="109"/>
      <c r="V165" s="109"/>
      <c r="W165" s="108"/>
      <c r="X165" s="108"/>
      <c r="Y165" s="108"/>
      <c r="Z165" s="314"/>
      <c r="AA165" s="108"/>
      <c r="AB165" s="108"/>
      <c r="AC165" s="108"/>
      <c r="AD165" s="108"/>
      <c r="AE165" s="108"/>
    </row>
    <row r="166" spans="1:31" ht="15.75" thickBot="1">
      <c r="A166" s="92"/>
      <c r="B166" s="264" t="s">
        <v>129</v>
      </c>
      <c r="C166" s="112"/>
      <c r="D166" s="112"/>
      <c r="E166" s="109"/>
      <c r="F166" s="176"/>
      <c r="H166" s="75"/>
      <c r="I166" s="75"/>
      <c r="J166" s="75"/>
      <c r="L166" s="113"/>
      <c r="M166" s="113"/>
      <c r="N166" s="263"/>
      <c r="O166" s="263"/>
      <c r="P166" s="315"/>
      <c r="Q166" s="315"/>
      <c r="R166" s="11"/>
      <c r="S166" s="245" t="s">
        <v>129</v>
      </c>
      <c r="T166" s="211"/>
      <c r="U166" s="109"/>
      <c r="AD166" s="74"/>
      <c r="AE166" s="74"/>
    </row>
    <row r="167" spans="1:31" ht="38.25">
      <c r="A167" s="92"/>
      <c r="B167" s="12" t="s">
        <v>3</v>
      </c>
      <c r="C167" s="12" t="s">
        <v>4</v>
      </c>
      <c r="D167" s="13" t="s">
        <v>5</v>
      </c>
      <c r="E167" s="12" t="s">
        <v>6</v>
      </c>
      <c r="F167" s="14" t="s">
        <v>7</v>
      </c>
      <c r="G167" s="12" t="s">
        <v>8</v>
      </c>
      <c r="H167" s="13" t="s">
        <v>9</v>
      </c>
      <c r="I167" s="13" t="s">
        <v>10</v>
      </c>
      <c r="J167" s="13" t="s">
        <v>11</v>
      </c>
      <c r="K167" s="13" t="s">
        <v>12</v>
      </c>
      <c r="L167" s="358" t="s">
        <v>13</v>
      </c>
      <c r="M167" s="359"/>
      <c r="N167" s="359"/>
      <c r="O167" s="360"/>
      <c r="P167" s="315"/>
      <c r="Q167" s="315"/>
      <c r="R167" s="11"/>
      <c r="S167" s="282" t="s">
        <v>3</v>
      </c>
      <c r="T167" s="282" t="s">
        <v>4</v>
      </c>
      <c r="U167" s="282" t="s">
        <v>6</v>
      </c>
      <c r="V167" s="283" t="s">
        <v>7</v>
      </c>
      <c r="W167" s="282" t="s">
        <v>410</v>
      </c>
      <c r="X167" s="282" t="s">
        <v>411</v>
      </c>
      <c r="Y167" s="282" t="s">
        <v>412</v>
      </c>
      <c r="Z167" s="284" t="s">
        <v>413</v>
      </c>
      <c r="AA167" s="12" t="s">
        <v>414</v>
      </c>
      <c r="AB167" s="282" t="s">
        <v>415</v>
      </c>
      <c r="AC167" s="282" t="s">
        <v>416</v>
      </c>
      <c r="AD167" s="282" t="s">
        <v>10</v>
      </c>
      <c r="AE167" s="282" t="s">
        <v>11</v>
      </c>
    </row>
    <row r="168" spans="1:31" ht="15.75" thickBot="1">
      <c r="A168" s="92"/>
      <c r="B168" s="106"/>
      <c r="C168" s="107"/>
      <c r="D168" s="108"/>
      <c r="E168" s="109"/>
      <c r="F168" s="109"/>
      <c r="G168" s="108"/>
      <c r="H168" s="108"/>
      <c r="I168" s="108"/>
      <c r="J168" s="108"/>
      <c r="K168" s="108"/>
      <c r="L168" s="109"/>
      <c r="M168" s="109"/>
      <c r="N168" s="263"/>
      <c r="O168" s="263"/>
      <c r="P168" s="315"/>
      <c r="Q168" s="315"/>
      <c r="R168" s="11"/>
      <c r="S168" s="106"/>
      <c r="T168" s="107"/>
      <c r="U168" s="109"/>
      <c r="V168" s="109"/>
      <c r="W168" s="108"/>
      <c r="X168" s="108"/>
      <c r="Y168" s="108"/>
      <c r="Z168" s="314"/>
      <c r="AA168" s="108"/>
      <c r="AB168" s="108"/>
      <c r="AC168" s="108"/>
      <c r="AD168" s="108"/>
      <c r="AE168" s="108"/>
    </row>
    <row r="169" spans="1:31" ht="15.75" customHeight="1" thickBot="1">
      <c r="A169" s="92"/>
      <c r="B169" s="265" t="s">
        <v>130</v>
      </c>
      <c r="C169" s="266"/>
      <c r="D169" s="108"/>
      <c r="E169" s="109"/>
      <c r="F169" s="109"/>
      <c r="G169" s="108"/>
      <c r="H169" s="108"/>
      <c r="I169" s="108"/>
      <c r="J169" s="108"/>
      <c r="K169" s="108"/>
      <c r="L169" s="109"/>
      <c r="M169" s="109"/>
      <c r="N169" s="263"/>
      <c r="O169" s="263"/>
      <c r="P169" s="315"/>
      <c r="Q169" s="315"/>
      <c r="R169" s="11"/>
      <c r="S169" s="248" t="s">
        <v>130</v>
      </c>
      <c r="T169" s="114"/>
      <c r="U169" s="109"/>
      <c r="V169" s="109"/>
      <c r="W169" s="108"/>
      <c r="X169" s="108"/>
      <c r="Y169" s="108"/>
      <c r="Z169" s="314"/>
      <c r="AA169" s="108"/>
      <c r="AB169" s="108"/>
      <c r="AC169" s="108"/>
      <c r="AD169" s="108"/>
      <c r="AE169" s="108"/>
    </row>
    <row r="170" spans="1:31" ht="15.75" thickBot="1">
      <c r="A170" s="92"/>
      <c r="B170" s="267"/>
      <c r="C170" s="266"/>
      <c r="D170" s="108"/>
      <c r="E170" s="109"/>
      <c r="F170" s="109"/>
      <c r="G170" s="108"/>
      <c r="H170" s="108"/>
      <c r="I170" s="108"/>
      <c r="J170" s="108"/>
      <c r="K170" s="108"/>
      <c r="L170" s="109"/>
      <c r="M170" s="109"/>
      <c r="N170" s="263"/>
      <c r="O170" s="263"/>
      <c r="P170" s="315"/>
      <c r="Q170" s="315"/>
      <c r="R170" s="11"/>
      <c r="S170" s="267"/>
      <c r="T170" s="114"/>
      <c r="U170" s="109"/>
      <c r="V170" s="109"/>
      <c r="W170" s="108"/>
      <c r="X170" s="108"/>
      <c r="Y170" s="108"/>
      <c r="Z170" s="314"/>
      <c r="AA170" s="108"/>
      <c r="AB170" s="108"/>
      <c r="AC170" s="108"/>
      <c r="AD170" s="108"/>
      <c r="AE170" s="108"/>
    </row>
    <row r="171" spans="1:31" ht="15.75" thickBot="1">
      <c r="A171" s="92"/>
      <c r="B171" s="19" t="s">
        <v>131</v>
      </c>
      <c r="C171" s="81"/>
      <c r="D171" s="41"/>
      <c r="E171" s="60"/>
      <c r="F171" s="60"/>
      <c r="G171" s="61"/>
      <c r="H171" s="41"/>
      <c r="I171" s="41"/>
      <c r="J171" s="41"/>
      <c r="K171" s="41"/>
      <c r="L171" s="40"/>
      <c r="M171" s="40"/>
      <c r="N171" s="263"/>
      <c r="O171" s="263"/>
      <c r="P171" s="315"/>
      <c r="Q171" s="315"/>
      <c r="R171" s="11"/>
      <c r="S171" s="19" t="s">
        <v>131</v>
      </c>
      <c r="T171" s="81"/>
      <c r="U171" s="60"/>
      <c r="V171" s="60"/>
      <c r="W171" s="61"/>
      <c r="X171" s="41"/>
      <c r="Y171" s="41"/>
      <c r="Z171" s="295"/>
      <c r="AA171" s="41"/>
      <c r="AB171" s="41"/>
      <c r="AC171" s="41"/>
      <c r="AD171" s="41"/>
      <c r="AE171" s="41"/>
    </row>
    <row r="172" spans="1:31" ht="15" customHeight="1">
      <c r="A172" s="50">
        <v>78</v>
      </c>
      <c r="B172" s="91" t="s">
        <v>132</v>
      </c>
      <c r="C172" s="63">
        <f t="shared" ref="C172:C179" si="367">210000+10000</f>
        <v>220000</v>
      </c>
      <c r="D172" s="25">
        <f t="shared" ref="D172:D188" si="368">+AB172</f>
        <v>0</v>
      </c>
      <c r="E172" s="26">
        <f t="shared" ref="E172:E188" si="369">C172-D172</f>
        <v>220000</v>
      </c>
      <c r="F172" s="24">
        <f t="shared" ref="F172:F188" si="370">E172*10%</f>
        <v>22000</v>
      </c>
      <c r="G172" s="26">
        <f t="shared" ref="G172:G188" si="371">+E172-F172</f>
        <v>198000</v>
      </c>
      <c r="H172" s="25">
        <f t="shared" ref="H172:H188" si="372">AC172</f>
        <v>0</v>
      </c>
      <c r="I172" s="25">
        <f t="shared" ref="I172:J188" si="373">+AD172</f>
        <v>0</v>
      </c>
      <c r="J172" s="25">
        <f t="shared" si="373"/>
        <v>0</v>
      </c>
      <c r="K172" s="25">
        <f t="shared" ref="K172:K188" si="374">G172-(H172+I172+J172)</f>
        <v>198000</v>
      </c>
      <c r="L172" s="373"/>
      <c r="M172" s="374"/>
      <c r="N172" s="374"/>
      <c r="O172" s="375"/>
      <c r="R172" s="35">
        <v>78</v>
      </c>
      <c r="S172" s="91" t="s">
        <v>132</v>
      </c>
      <c r="T172" s="63">
        <f t="shared" ref="T172:U179" si="375">210000+10000</f>
        <v>220000</v>
      </c>
      <c r="U172" s="63">
        <f t="shared" si="375"/>
        <v>220000</v>
      </c>
      <c r="V172" s="24">
        <f t="shared" ref="V172:V188" si="376">U172*10%</f>
        <v>22000</v>
      </c>
      <c r="W172" s="25">
        <f t="shared" ref="W172:W188" si="377">+U172-V172</f>
        <v>198000</v>
      </c>
      <c r="X172" s="25">
        <f t="shared" ref="X172:X188" si="378">+U172/30</f>
        <v>7333.333333333333</v>
      </c>
      <c r="Y172" s="25">
        <f t="shared" ref="Y172:Y188" si="379">+X172/8</f>
        <v>916.66666666666663</v>
      </c>
      <c r="Z172" s="292"/>
      <c r="AA172" s="257"/>
      <c r="AB172" s="25">
        <f t="shared" ref="AB172:AC188" si="380">+Z172*X172</f>
        <v>0</v>
      </c>
      <c r="AC172" s="25">
        <f t="shared" si="380"/>
        <v>0</v>
      </c>
      <c r="AD172" s="25"/>
      <c r="AE172" s="25"/>
    </row>
    <row r="173" spans="1:31">
      <c r="A173" s="50">
        <v>79</v>
      </c>
      <c r="B173" s="89" t="s">
        <v>133</v>
      </c>
      <c r="C173" s="63">
        <f t="shared" si="367"/>
        <v>220000</v>
      </c>
      <c r="D173" s="25">
        <f t="shared" si="368"/>
        <v>0</v>
      </c>
      <c r="E173" s="26">
        <f t="shared" si="369"/>
        <v>220000</v>
      </c>
      <c r="F173" s="24">
        <f t="shared" si="370"/>
        <v>22000</v>
      </c>
      <c r="G173" s="26">
        <f t="shared" si="371"/>
        <v>198000</v>
      </c>
      <c r="H173" s="25">
        <f t="shared" si="372"/>
        <v>0</v>
      </c>
      <c r="I173" s="25">
        <f t="shared" si="373"/>
        <v>0</v>
      </c>
      <c r="J173" s="25">
        <f t="shared" si="373"/>
        <v>0</v>
      </c>
      <c r="K173" s="25">
        <f t="shared" si="374"/>
        <v>198000</v>
      </c>
      <c r="L173" s="373"/>
      <c r="M173" s="374"/>
      <c r="N173" s="374"/>
      <c r="O173" s="375"/>
      <c r="R173" s="35">
        <v>79</v>
      </c>
      <c r="S173" s="89" t="s">
        <v>133</v>
      </c>
      <c r="T173" s="63">
        <f t="shared" si="375"/>
        <v>220000</v>
      </c>
      <c r="U173" s="63">
        <f t="shared" si="375"/>
        <v>220000</v>
      </c>
      <c r="V173" s="24">
        <f t="shared" si="376"/>
        <v>22000</v>
      </c>
      <c r="W173" s="25">
        <f t="shared" si="377"/>
        <v>198000</v>
      </c>
      <c r="X173" s="25">
        <f t="shared" si="378"/>
        <v>7333.333333333333</v>
      </c>
      <c r="Y173" s="25">
        <f t="shared" si="379"/>
        <v>916.66666666666663</v>
      </c>
      <c r="Z173" s="292"/>
      <c r="AA173" s="257"/>
      <c r="AB173" s="25">
        <f t="shared" si="380"/>
        <v>0</v>
      </c>
      <c r="AC173" s="25">
        <f t="shared" si="380"/>
        <v>0</v>
      </c>
      <c r="AD173" s="25"/>
      <c r="AE173" s="25"/>
    </row>
    <row r="174" spans="1:31" s="176" customFormat="1">
      <c r="A174" s="50">
        <v>80</v>
      </c>
      <c r="B174" s="89" t="s">
        <v>134</v>
      </c>
      <c r="C174" s="63">
        <f t="shared" si="367"/>
        <v>220000</v>
      </c>
      <c r="D174" s="25">
        <f t="shared" si="368"/>
        <v>0</v>
      </c>
      <c r="E174" s="26">
        <f t="shared" si="369"/>
        <v>220000</v>
      </c>
      <c r="F174" s="24">
        <f t="shared" si="370"/>
        <v>22000</v>
      </c>
      <c r="G174" s="26">
        <f t="shared" si="371"/>
        <v>198000</v>
      </c>
      <c r="H174" s="25">
        <f t="shared" si="372"/>
        <v>0</v>
      </c>
      <c r="I174" s="25">
        <f t="shared" si="373"/>
        <v>0</v>
      </c>
      <c r="J174" s="25">
        <f t="shared" si="373"/>
        <v>0</v>
      </c>
      <c r="K174" s="25">
        <f t="shared" si="374"/>
        <v>198000</v>
      </c>
      <c r="L174" s="376"/>
      <c r="M174" s="377"/>
      <c r="N174" s="377"/>
      <c r="O174" s="378"/>
      <c r="R174" s="50">
        <v>80</v>
      </c>
      <c r="S174" s="89" t="s">
        <v>134</v>
      </c>
      <c r="T174" s="63">
        <f t="shared" si="375"/>
        <v>220000</v>
      </c>
      <c r="U174" s="63">
        <f t="shared" si="375"/>
        <v>220000</v>
      </c>
      <c r="V174" s="24">
        <f t="shared" si="376"/>
        <v>22000</v>
      </c>
      <c r="W174" s="25">
        <f t="shared" si="377"/>
        <v>198000</v>
      </c>
      <c r="X174" s="25">
        <f t="shared" si="378"/>
        <v>7333.333333333333</v>
      </c>
      <c r="Y174" s="25">
        <f t="shared" si="379"/>
        <v>916.66666666666663</v>
      </c>
      <c r="Z174" s="292"/>
      <c r="AA174" s="257"/>
      <c r="AB174" s="25">
        <f t="shared" si="380"/>
        <v>0</v>
      </c>
      <c r="AC174" s="25">
        <f t="shared" si="380"/>
        <v>0</v>
      </c>
      <c r="AD174" s="25"/>
      <c r="AE174" s="25"/>
    </row>
    <row r="175" spans="1:31">
      <c r="A175" s="50">
        <v>81</v>
      </c>
      <c r="B175" s="89" t="s">
        <v>135</v>
      </c>
      <c r="C175" s="63">
        <f t="shared" si="367"/>
        <v>220000</v>
      </c>
      <c r="D175" s="25">
        <f t="shared" si="368"/>
        <v>0</v>
      </c>
      <c r="E175" s="26">
        <f t="shared" si="369"/>
        <v>220000</v>
      </c>
      <c r="F175" s="24">
        <f t="shared" si="370"/>
        <v>22000</v>
      </c>
      <c r="G175" s="26">
        <f t="shared" si="371"/>
        <v>198000</v>
      </c>
      <c r="H175" s="25">
        <f t="shared" si="372"/>
        <v>0</v>
      </c>
      <c r="I175" s="25">
        <f t="shared" si="373"/>
        <v>0</v>
      </c>
      <c r="J175" s="25">
        <f t="shared" si="373"/>
        <v>0</v>
      </c>
      <c r="K175" s="25">
        <f t="shared" si="374"/>
        <v>198000</v>
      </c>
      <c r="L175" s="373"/>
      <c r="M175" s="374"/>
      <c r="N175" s="374"/>
      <c r="O175" s="375"/>
      <c r="R175" s="35">
        <v>81</v>
      </c>
      <c r="S175" s="89" t="s">
        <v>135</v>
      </c>
      <c r="T175" s="63">
        <f t="shared" si="375"/>
        <v>220000</v>
      </c>
      <c r="U175" s="63">
        <f t="shared" si="375"/>
        <v>220000</v>
      </c>
      <c r="V175" s="24">
        <f t="shared" si="376"/>
        <v>22000</v>
      </c>
      <c r="W175" s="25">
        <f t="shared" si="377"/>
        <v>198000</v>
      </c>
      <c r="X175" s="25">
        <f t="shared" si="378"/>
        <v>7333.333333333333</v>
      </c>
      <c r="Y175" s="25">
        <f t="shared" si="379"/>
        <v>916.66666666666663</v>
      </c>
      <c r="Z175" s="292"/>
      <c r="AA175" s="257"/>
      <c r="AB175" s="25">
        <f t="shared" si="380"/>
        <v>0</v>
      </c>
      <c r="AC175" s="25">
        <f t="shared" si="380"/>
        <v>0</v>
      </c>
      <c r="AD175" s="25"/>
      <c r="AE175" s="25"/>
    </row>
    <row r="176" spans="1:31">
      <c r="A176" s="50">
        <v>82</v>
      </c>
      <c r="B176" s="89" t="s">
        <v>136</v>
      </c>
      <c r="C176" s="63">
        <f t="shared" si="367"/>
        <v>220000</v>
      </c>
      <c r="D176" s="25">
        <f t="shared" si="368"/>
        <v>7333.333333333333</v>
      </c>
      <c r="E176" s="26">
        <f t="shared" si="369"/>
        <v>212666.66666666666</v>
      </c>
      <c r="F176" s="24">
        <f t="shared" si="370"/>
        <v>21266.666666666668</v>
      </c>
      <c r="G176" s="26">
        <f t="shared" si="371"/>
        <v>191400</v>
      </c>
      <c r="H176" s="25">
        <f t="shared" si="372"/>
        <v>0</v>
      </c>
      <c r="I176" s="25">
        <f t="shared" si="373"/>
        <v>0</v>
      </c>
      <c r="J176" s="25">
        <f t="shared" si="373"/>
        <v>0</v>
      </c>
      <c r="K176" s="25">
        <f t="shared" si="374"/>
        <v>191400</v>
      </c>
      <c r="L176" s="373" t="s">
        <v>427</v>
      </c>
      <c r="M176" s="374"/>
      <c r="N176" s="374"/>
      <c r="O176" s="375"/>
      <c r="R176" s="35">
        <v>82</v>
      </c>
      <c r="S176" s="89" t="s">
        <v>136</v>
      </c>
      <c r="T176" s="63">
        <f t="shared" si="375"/>
        <v>220000</v>
      </c>
      <c r="U176" s="63">
        <f t="shared" si="375"/>
        <v>220000</v>
      </c>
      <c r="V176" s="24">
        <f t="shared" si="376"/>
        <v>22000</v>
      </c>
      <c r="W176" s="25">
        <f t="shared" si="377"/>
        <v>198000</v>
      </c>
      <c r="X176" s="25">
        <f t="shared" si="378"/>
        <v>7333.333333333333</v>
      </c>
      <c r="Y176" s="25">
        <f t="shared" si="379"/>
        <v>916.66666666666663</v>
      </c>
      <c r="Z176" s="292">
        <v>1</v>
      </c>
      <c r="AA176" s="257"/>
      <c r="AB176" s="25">
        <f t="shared" si="380"/>
        <v>7333.333333333333</v>
      </c>
      <c r="AC176" s="25">
        <f t="shared" si="380"/>
        <v>0</v>
      </c>
      <c r="AD176" s="25"/>
      <c r="AE176" s="25"/>
    </row>
    <row r="177" spans="1:31">
      <c r="A177" s="50">
        <v>83</v>
      </c>
      <c r="B177" s="89" t="s">
        <v>137</v>
      </c>
      <c r="C177" s="63">
        <f t="shared" si="367"/>
        <v>220000</v>
      </c>
      <c r="D177" s="25">
        <f t="shared" si="368"/>
        <v>0</v>
      </c>
      <c r="E177" s="26">
        <f t="shared" si="369"/>
        <v>220000</v>
      </c>
      <c r="F177" s="24">
        <f t="shared" si="370"/>
        <v>22000</v>
      </c>
      <c r="G177" s="26">
        <f t="shared" si="371"/>
        <v>198000</v>
      </c>
      <c r="H177" s="25">
        <f t="shared" si="372"/>
        <v>0</v>
      </c>
      <c r="I177" s="25">
        <f t="shared" si="373"/>
        <v>0</v>
      </c>
      <c r="J177" s="25">
        <f t="shared" si="373"/>
        <v>0</v>
      </c>
      <c r="K177" s="25">
        <f t="shared" si="374"/>
        <v>198000</v>
      </c>
      <c r="L177" s="373"/>
      <c r="M177" s="374"/>
      <c r="N177" s="374"/>
      <c r="O177" s="375"/>
      <c r="R177" s="35">
        <v>83</v>
      </c>
      <c r="S177" s="89" t="s">
        <v>137</v>
      </c>
      <c r="T177" s="63">
        <f t="shared" si="375"/>
        <v>220000</v>
      </c>
      <c r="U177" s="63">
        <f t="shared" si="375"/>
        <v>220000</v>
      </c>
      <c r="V177" s="24">
        <f t="shared" si="376"/>
        <v>22000</v>
      </c>
      <c r="W177" s="25">
        <f t="shared" si="377"/>
        <v>198000</v>
      </c>
      <c r="X177" s="25">
        <f t="shared" si="378"/>
        <v>7333.333333333333</v>
      </c>
      <c r="Y177" s="25">
        <f t="shared" si="379"/>
        <v>916.66666666666663</v>
      </c>
      <c r="Z177" s="292"/>
      <c r="AA177" s="257"/>
      <c r="AB177" s="25">
        <f t="shared" si="380"/>
        <v>0</v>
      </c>
      <c r="AC177" s="25">
        <f t="shared" si="380"/>
        <v>0</v>
      </c>
      <c r="AD177" s="25"/>
      <c r="AE177" s="25"/>
    </row>
    <row r="178" spans="1:31" s="176" customFormat="1">
      <c r="A178" s="50">
        <v>84</v>
      </c>
      <c r="B178" s="89" t="s">
        <v>138</v>
      </c>
      <c r="C178" s="63">
        <f t="shared" si="367"/>
        <v>220000</v>
      </c>
      <c r="D178" s="25">
        <f t="shared" si="368"/>
        <v>0</v>
      </c>
      <c r="E178" s="26">
        <f t="shared" si="369"/>
        <v>220000</v>
      </c>
      <c r="F178" s="24">
        <f t="shared" si="370"/>
        <v>22000</v>
      </c>
      <c r="G178" s="26">
        <f t="shared" si="371"/>
        <v>198000</v>
      </c>
      <c r="H178" s="25">
        <f t="shared" si="372"/>
        <v>0</v>
      </c>
      <c r="I178" s="25">
        <f t="shared" si="373"/>
        <v>0</v>
      </c>
      <c r="J178" s="25">
        <f t="shared" si="373"/>
        <v>0</v>
      </c>
      <c r="K178" s="25">
        <f t="shared" si="374"/>
        <v>198000</v>
      </c>
      <c r="L178" s="373"/>
      <c r="M178" s="374"/>
      <c r="N178" s="374"/>
      <c r="O178" s="375"/>
      <c r="R178" s="50">
        <v>84</v>
      </c>
      <c r="S178" s="89" t="s">
        <v>138</v>
      </c>
      <c r="T178" s="63">
        <f t="shared" si="375"/>
        <v>220000</v>
      </c>
      <c r="U178" s="63">
        <f t="shared" si="375"/>
        <v>220000</v>
      </c>
      <c r="V178" s="24">
        <f t="shared" si="376"/>
        <v>22000</v>
      </c>
      <c r="W178" s="25">
        <f t="shared" si="377"/>
        <v>198000</v>
      </c>
      <c r="X178" s="25">
        <f t="shared" si="378"/>
        <v>7333.333333333333</v>
      </c>
      <c r="Y178" s="25">
        <f t="shared" si="379"/>
        <v>916.66666666666663</v>
      </c>
      <c r="Z178" s="292"/>
      <c r="AA178" s="257"/>
      <c r="AB178" s="25">
        <f t="shared" si="380"/>
        <v>0</v>
      </c>
      <c r="AC178" s="25">
        <f t="shared" si="380"/>
        <v>0</v>
      </c>
      <c r="AD178" s="25"/>
      <c r="AE178" s="25"/>
    </row>
    <row r="179" spans="1:31" ht="15" customHeight="1">
      <c r="A179" s="50">
        <v>85</v>
      </c>
      <c r="B179" s="89" t="s">
        <v>139</v>
      </c>
      <c r="C179" s="63">
        <f t="shared" si="367"/>
        <v>220000</v>
      </c>
      <c r="D179" s="25">
        <f t="shared" si="368"/>
        <v>0</v>
      </c>
      <c r="E179" s="26">
        <f t="shared" si="369"/>
        <v>220000</v>
      </c>
      <c r="F179" s="24">
        <f t="shared" si="370"/>
        <v>22000</v>
      </c>
      <c r="G179" s="26">
        <f t="shared" si="371"/>
        <v>198000</v>
      </c>
      <c r="H179" s="25">
        <f t="shared" si="372"/>
        <v>0</v>
      </c>
      <c r="I179" s="25">
        <f t="shared" si="373"/>
        <v>0</v>
      </c>
      <c r="J179" s="25">
        <f t="shared" si="373"/>
        <v>0</v>
      </c>
      <c r="K179" s="25">
        <f t="shared" si="374"/>
        <v>198000</v>
      </c>
      <c r="L179" s="373"/>
      <c r="M179" s="374"/>
      <c r="N179" s="374"/>
      <c r="O179" s="375"/>
      <c r="R179" s="35">
        <v>85</v>
      </c>
      <c r="S179" s="89" t="s">
        <v>139</v>
      </c>
      <c r="T179" s="63">
        <f t="shared" si="375"/>
        <v>220000</v>
      </c>
      <c r="U179" s="63">
        <f t="shared" si="375"/>
        <v>220000</v>
      </c>
      <c r="V179" s="24">
        <f t="shared" si="376"/>
        <v>22000</v>
      </c>
      <c r="W179" s="25">
        <f t="shared" si="377"/>
        <v>198000</v>
      </c>
      <c r="X179" s="25">
        <f t="shared" si="378"/>
        <v>7333.333333333333</v>
      </c>
      <c r="Y179" s="25">
        <f t="shared" si="379"/>
        <v>916.66666666666663</v>
      </c>
      <c r="Z179" s="292"/>
      <c r="AA179" s="257"/>
      <c r="AB179" s="25">
        <f t="shared" si="380"/>
        <v>0</v>
      </c>
      <c r="AC179" s="25">
        <f t="shared" si="380"/>
        <v>0</v>
      </c>
      <c r="AD179" s="25"/>
      <c r="AE179" s="25"/>
    </row>
    <row r="180" spans="1:31">
      <c r="A180" s="50">
        <v>86</v>
      </c>
      <c r="B180" s="89" t="s">
        <v>140</v>
      </c>
      <c r="C180" s="63">
        <f>105000+5000</f>
        <v>110000</v>
      </c>
      <c r="D180" s="25">
        <f t="shared" si="368"/>
        <v>0</v>
      </c>
      <c r="E180" s="26">
        <f t="shared" si="369"/>
        <v>110000</v>
      </c>
      <c r="F180" s="24">
        <f t="shared" si="370"/>
        <v>11000</v>
      </c>
      <c r="G180" s="26">
        <f t="shared" si="371"/>
        <v>99000</v>
      </c>
      <c r="H180" s="25">
        <f t="shared" si="372"/>
        <v>0</v>
      </c>
      <c r="I180" s="25">
        <f t="shared" si="373"/>
        <v>0</v>
      </c>
      <c r="J180" s="25">
        <f t="shared" si="373"/>
        <v>0</v>
      </c>
      <c r="K180" s="25">
        <f t="shared" si="374"/>
        <v>99000</v>
      </c>
      <c r="L180" s="373"/>
      <c r="M180" s="374"/>
      <c r="N180" s="374"/>
      <c r="O180" s="375"/>
      <c r="R180" s="35">
        <v>86</v>
      </c>
      <c r="S180" s="89" t="s">
        <v>140</v>
      </c>
      <c r="T180" s="63">
        <f t="shared" ref="T180:U180" si="381">105000+5000</f>
        <v>110000</v>
      </c>
      <c r="U180" s="63">
        <f t="shared" si="381"/>
        <v>110000</v>
      </c>
      <c r="V180" s="24">
        <f t="shared" si="376"/>
        <v>11000</v>
      </c>
      <c r="W180" s="25">
        <f t="shared" si="377"/>
        <v>99000</v>
      </c>
      <c r="X180" s="25">
        <f t="shared" si="378"/>
        <v>3666.6666666666665</v>
      </c>
      <c r="Y180" s="25">
        <f t="shared" si="379"/>
        <v>458.33333333333331</v>
      </c>
      <c r="Z180" s="292"/>
      <c r="AA180" s="257"/>
      <c r="AB180" s="25">
        <f t="shared" si="380"/>
        <v>0</v>
      </c>
      <c r="AC180" s="25">
        <f t="shared" si="380"/>
        <v>0</v>
      </c>
      <c r="AD180" s="25"/>
      <c r="AE180" s="25"/>
    </row>
    <row r="181" spans="1:31" s="176" customFormat="1">
      <c r="A181" s="50">
        <v>87</v>
      </c>
      <c r="B181" s="117" t="s">
        <v>141</v>
      </c>
      <c r="C181" s="63">
        <f t="shared" ref="C181:C187" si="382">210000+10000</f>
        <v>220000</v>
      </c>
      <c r="D181" s="25">
        <f t="shared" si="368"/>
        <v>0</v>
      </c>
      <c r="E181" s="26">
        <f t="shared" si="369"/>
        <v>220000</v>
      </c>
      <c r="F181" s="24">
        <f t="shared" si="370"/>
        <v>22000</v>
      </c>
      <c r="G181" s="26">
        <f t="shared" si="371"/>
        <v>198000</v>
      </c>
      <c r="H181" s="25">
        <f t="shared" si="372"/>
        <v>0</v>
      </c>
      <c r="I181" s="25">
        <f t="shared" si="373"/>
        <v>0</v>
      </c>
      <c r="J181" s="25">
        <f t="shared" si="373"/>
        <v>0</v>
      </c>
      <c r="K181" s="25">
        <f t="shared" si="374"/>
        <v>198000</v>
      </c>
      <c r="L181" s="373"/>
      <c r="M181" s="374"/>
      <c r="N181" s="374"/>
      <c r="O181" s="375"/>
      <c r="R181" s="35">
        <v>87</v>
      </c>
      <c r="S181" s="117" t="s">
        <v>141</v>
      </c>
      <c r="T181" s="63">
        <f t="shared" ref="T181:U187" si="383">210000+10000</f>
        <v>220000</v>
      </c>
      <c r="U181" s="63">
        <f t="shared" si="383"/>
        <v>220000</v>
      </c>
      <c r="V181" s="24">
        <f t="shared" si="376"/>
        <v>22000</v>
      </c>
      <c r="W181" s="25">
        <f t="shared" si="377"/>
        <v>198000</v>
      </c>
      <c r="X181" s="25">
        <f t="shared" si="378"/>
        <v>7333.333333333333</v>
      </c>
      <c r="Y181" s="25">
        <f t="shared" si="379"/>
        <v>916.66666666666663</v>
      </c>
      <c r="Z181" s="292"/>
      <c r="AA181" s="257"/>
      <c r="AB181" s="25">
        <f t="shared" si="380"/>
        <v>0</v>
      </c>
      <c r="AC181" s="25">
        <f t="shared" si="380"/>
        <v>0</v>
      </c>
      <c r="AD181" s="25"/>
      <c r="AE181" s="25"/>
    </row>
    <row r="182" spans="1:31" s="176" customFormat="1" ht="15" customHeight="1">
      <c r="A182" s="50">
        <v>88</v>
      </c>
      <c r="B182" s="117" t="s">
        <v>143</v>
      </c>
      <c r="C182" s="63">
        <v>227333</v>
      </c>
      <c r="D182" s="25">
        <f t="shared" si="368"/>
        <v>0</v>
      </c>
      <c r="E182" s="26">
        <f t="shared" si="369"/>
        <v>227333</v>
      </c>
      <c r="F182" s="24">
        <f t="shared" si="370"/>
        <v>22733.300000000003</v>
      </c>
      <c r="G182" s="26">
        <f t="shared" si="371"/>
        <v>204599.7</v>
      </c>
      <c r="H182" s="25">
        <f t="shared" si="372"/>
        <v>0</v>
      </c>
      <c r="I182" s="25">
        <f t="shared" si="373"/>
        <v>0</v>
      </c>
      <c r="J182" s="25">
        <f t="shared" si="373"/>
        <v>0</v>
      </c>
      <c r="K182" s="25">
        <f t="shared" si="374"/>
        <v>204599.7</v>
      </c>
      <c r="L182" s="373" t="s">
        <v>428</v>
      </c>
      <c r="M182" s="374"/>
      <c r="N182" s="374"/>
      <c r="O182" s="375"/>
      <c r="R182" s="50">
        <v>88</v>
      </c>
      <c r="S182" s="117" t="s">
        <v>143</v>
      </c>
      <c r="T182" s="63">
        <f t="shared" si="383"/>
        <v>220000</v>
      </c>
      <c r="U182" s="63">
        <f t="shared" si="383"/>
        <v>220000</v>
      </c>
      <c r="V182" s="24">
        <f t="shared" si="376"/>
        <v>22000</v>
      </c>
      <c r="W182" s="25">
        <f t="shared" si="377"/>
        <v>198000</v>
      </c>
      <c r="X182" s="25">
        <f t="shared" si="378"/>
        <v>7333.333333333333</v>
      </c>
      <c r="Y182" s="25">
        <f t="shared" si="379"/>
        <v>916.66666666666663</v>
      </c>
      <c r="Z182" s="292"/>
      <c r="AA182" s="257"/>
      <c r="AB182" s="25">
        <f t="shared" si="380"/>
        <v>0</v>
      </c>
      <c r="AC182" s="25">
        <f t="shared" si="380"/>
        <v>0</v>
      </c>
      <c r="AD182" s="25"/>
      <c r="AE182" s="25"/>
    </row>
    <row r="183" spans="1:31">
      <c r="A183" s="50">
        <v>89</v>
      </c>
      <c r="B183" s="89" t="s">
        <v>145</v>
      </c>
      <c r="C183" s="63">
        <f t="shared" si="382"/>
        <v>220000</v>
      </c>
      <c r="D183" s="25">
        <f t="shared" si="368"/>
        <v>0</v>
      </c>
      <c r="E183" s="26">
        <f t="shared" si="369"/>
        <v>220000</v>
      </c>
      <c r="F183" s="24">
        <f t="shared" si="370"/>
        <v>22000</v>
      </c>
      <c r="G183" s="26">
        <f t="shared" si="371"/>
        <v>198000</v>
      </c>
      <c r="H183" s="25">
        <f t="shared" si="372"/>
        <v>0</v>
      </c>
      <c r="I183" s="25">
        <f t="shared" si="373"/>
        <v>0</v>
      </c>
      <c r="J183" s="25">
        <f t="shared" si="373"/>
        <v>0</v>
      </c>
      <c r="K183" s="25">
        <f t="shared" si="374"/>
        <v>198000</v>
      </c>
      <c r="L183" s="373"/>
      <c r="M183" s="374"/>
      <c r="N183" s="374"/>
      <c r="O183" s="375"/>
      <c r="R183" s="35">
        <v>89</v>
      </c>
      <c r="S183" s="89" t="s">
        <v>145</v>
      </c>
      <c r="T183" s="63">
        <f t="shared" si="383"/>
        <v>220000</v>
      </c>
      <c r="U183" s="63">
        <f t="shared" si="383"/>
        <v>220000</v>
      </c>
      <c r="V183" s="24">
        <f t="shared" si="376"/>
        <v>22000</v>
      </c>
      <c r="W183" s="25">
        <f t="shared" si="377"/>
        <v>198000</v>
      </c>
      <c r="X183" s="25">
        <f t="shared" si="378"/>
        <v>7333.333333333333</v>
      </c>
      <c r="Y183" s="25">
        <f t="shared" si="379"/>
        <v>916.66666666666663</v>
      </c>
      <c r="Z183" s="292"/>
      <c r="AA183" s="257"/>
      <c r="AB183" s="25">
        <f t="shared" si="380"/>
        <v>0</v>
      </c>
      <c r="AC183" s="25">
        <f t="shared" si="380"/>
        <v>0</v>
      </c>
      <c r="AD183" s="25"/>
      <c r="AE183" s="25"/>
    </row>
    <row r="184" spans="1:31">
      <c r="A184" s="50">
        <v>90</v>
      </c>
      <c r="B184" s="89" t="s">
        <v>146</v>
      </c>
      <c r="C184" s="63">
        <f t="shared" si="382"/>
        <v>220000</v>
      </c>
      <c r="D184" s="25">
        <f t="shared" si="368"/>
        <v>0</v>
      </c>
      <c r="E184" s="26">
        <f t="shared" si="369"/>
        <v>220000</v>
      </c>
      <c r="F184" s="24">
        <f t="shared" si="370"/>
        <v>22000</v>
      </c>
      <c r="G184" s="26">
        <f t="shared" si="371"/>
        <v>198000</v>
      </c>
      <c r="H184" s="25">
        <f t="shared" si="372"/>
        <v>0</v>
      </c>
      <c r="I184" s="25">
        <f t="shared" si="373"/>
        <v>0</v>
      </c>
      <c r="J184" s="25">
        <f t="shared" si="373"/>
        <v>0</v>
      </c>
      <c r="K184" s="25">
        <f t="shared" si="374"/>
        <v>198000</v>
      </c>
      <c r="L184" s="373"/>
      <c r="M184" s="374"/>
      <c r="N184" s="374"/>
      <c r="O184" s="375"/>
      <c r="R184" s="35">
        <v>90</v>
      </c>
      <c r="S184" s="89" t="s">
        <v>146</v>
      </c>
      <c r="T184" s="63">
        <f t="shared" si="383"/>
        <v>220000</v>
      </c>
      <c r="U184" s="63">
        <f t="shared" si="383"/>
        <v>220000</v>
      </c>
      <c r="V184" s="24">
        <f t="shared" si="376"/>
        <v>22000</v>
      </c>
      <c r="W184" s="25">
        <f t="shared" si="377"/>
        <v>198000</v>
      </c>
      <c r="X184" s="25">
        <f t="shared" si="378"/>
        <v>7333.333333333333</v>
      </c>
      <c r="Y184" s="25">
        <f t="shared" si="379"/>
        <v>916.66666666666663</v>
      </c>
      <c r="Z184" s="292"/>
      <c r="AA184" s="257"/>
      <c r="AB184" s="25">
        <f t="shared" si="380"/>
        <v>0</v>
      </c>
      <c r="AC184" s="25">
        <f t="shared" si="380"/>
        <v>0</v>
      </c>
      <c r="AD184" s="25"/>
      <c r="AE184" s="25"/>
    </row>
    <row r="185" spans="1:31">
      <c r="A185" s="50">
        <v>91</v>
      </c>
      <c r="B185" s="89" t="s">
        <v>147</v>
      </c>
      <c r="C185" s="63">
        <f t="shared" si="382"/>
        <v>220000</v>
      </c>
      <c r="D185" s="25">
        <f t="shared" si="368"/>
        <v>0</v>
      </c>
      <c r="E185" s="26">
        <f t="shared" si="369"/>
        <v>220000</v>
      </c>
      <c r="F185" s="24">
        <f t="shared" si="370"/>
        <v>22000</v>
      </c>
      <c r="G185" s="26">
        <f t="shared" si="371"/>
        <v>198000</v>
      </c>
      <c r="H185" s="25">
        <f t="shared" si="372"/>
        <v>0</v>
      </c>
      <c r="I185" s="25">
        <f t="shared" si="373"/>
        <v>0</v>
      </c>
      <c r="J185" s="25">
        <f t="shared" si="373"/>
        <v>0</v>
      </c>
      <c r="K185" s="25">
        <f t="shared" si="374"/>
        <v>198000</v>
      </c>
      <c r="L185" s="373"/>
      <c r="M185" s="374"/>
      <c r="N185" s="374"/>
      <c r="O185" s="375"/>
      <c r="R185" s="35">
        <v>91</v>
      </c>
      <c r="S185" s="89" t="s">
        <v>147</v>
      </c>
      <c r="T185" s="63">
        <f t="shared" si="383"/>
        <v>220000</v>
      </c>
      <c r="U185" s="63">
        <f t="shared" si="383"/>
        <v>220000</v>
      </c>
      <c r="V185" s="24">
        <f t="shared" si="376"/>
        <v>22000</v>
      </c>
      <c r="W185" s="25">
        <f t="shared" si="377"/>
        <v>198000</v>
      </c>
      <c r="X185" s="25">
        <f t="shared" si="378"/>
        <v>7333.333333333333</v>
      </c>
      <c r="Y185" s="25">
        <f t="shared" si="379"/>
        <v>916.66666666666663</v>
      </c>
      <c r="Z185" s="292"/>
      <c r="AA185" s="257"/>
      <c r="AB185" s="25">
        <f t="shared" si="380"/>
        <v>0</v>
      </c>
      <c r="AC185" s="25">
        <f t="shared" si="380"/>
        <v>0</v>
      </c>
      <c r="AD185" s="25"/>
      <c r="AE185" s="25"/>
    </row>
    <row r="186" spans="1:31">
      <c r="A186" s="50">
        <v>92</v>
      </c>
      <c r="B186" s="89" t="s">
        <v>148</v>
      </c>
      <c r="C186" s="63">
        <f t="shared" si="382"/>
        <v>220000</v>
      </c>
      <c r="D186" s="25">
        <f t="shared" si="368"/>
        <v>0</v>
      </c>
      <c r="E186" s="26">
        <f t="shared" si="369"/>
        <v>220000</v>
      </c>
      <c r="F186" s="24">
        <f t="shared" si="370"/>
        <v>22000</v>
      </c>
      <c r="G186" s="26">
        <f t="shared" si="371"/>
        <v>198000</v>
      </c>
      <c r="H186" s="25">
        <f t="shared" si="372"/>
        <v>0</v>
      </c>
      <c r="I186" s="25">
        <f t="shared" si="373"/>
        <v>0</v>
      </c>
      <c r="J186" s="25">
        <f t="shared" si="373"/>
        <v>0</v>
      </c>
      <c r="K186" s="25">
        <f t="shared" si="374"/>
        <v>198000</v>
      </c>
      <c r="L186" s="373"/>
      <c r="M186" s="374"/>
      <c r="N186" s="374"/>
      <c r="O186" s="375"/>
      <c r="R186" s="50">
        <v>92</v>
      </c>
      <c r="S186" s="89" t="s">
        <v>148</v>
      </c>
      <c r="T186" s="63">
        <f t="shared" si="383"/>
        <v>220000</v>
      </c>
      <c r="U186" s="63">
        <f t="shared" si="383"/>
        <v>220000</v>
      </c>
      <c r="V186" s="24">
        <f t="shared" si="376"/>
        <v>22000</v>
      </c>
      <c r="W186" s="25">
        <f t="shared" si="377"/>
        <v>198000</v>
      </c>
      <c r="X186" s="25">
        <f t="shared" si="378"/>
        <v>7333.333333333333</v>
      </c>
      <c r="Y186" s="25">
        <f t="shared" si="379"/>
        <v>916.66666666666663</v>
      </c>
      <c r="Z186" s="292"/>
      <c r="AA186" s="257"/>
      <c r="AB186" s="25">
        <f t="shared" si="380"/>
        <v>0</v>
      </c>
      <c r="AC186" s="25">
        <f t="shared" si="380"/>
        <v>0</v>
      </c>
      <c r="AD186" s="25"/>
      <c r="AE186" s="25"/>
    </row>
    <row r="187" spans="1:31">
      <c r="A187" s="50">
        <v>93</v>
      </c>
      <c r="B187" s="89" t="s">
        <v>149</v>
      </c>
      <c r="C187" s="63">
        <f t="shared" si="382"/>
        <v>220000</v>
      </c>
      <c r="D187" s="25">
        <f t="shared" si="368"/>
        <v>0</v>
      </c>
      <c r="E187" s="26">
        <f t="shared" si="369"/>
        <v>220000</v>
      </c>
      <c r="F187" s="24">
        <f t="shared" si="370"/>
        <v>22000</v>
      </c>
      <c r="G187" s="26">
        <f t="shared" si="371"/>
        <v>198000</v>
      </c>
      <c r="H187" s="25">
        <f t="shared" si="372"/>
        <v>0</v>
      </c>
      <c r="I187" s="25">
        <f t="shared" si="373"/>
        <v>0</v>
      </c>
      <c r="J187" s="25">
        <f t="shared" si="373"/>
        <v>0</v>
      </c>
      <c r="K187" s="25">
        <f t="shared" si="374"/>
        <v>198000</v>
      </c>
      <c r="L187" s="373"/>
      <c r="M187" s="374"/>
      <c r="N187" s="374"/>
      <c r="O187" s="375"/>
      <c r="R187" s="35">
        <v>93</v>
      </c>
      <c r="S187" s="89" t="s">
        <v>149</v>
      </c>
      <c r="T187" s="63">
        <f t="shared" si="383"/>
        <v>220000</v>
      </c>
      <c r="U187" s="63">
        <f t="shared" si="383"/>
        <v>220000</v>
      </c>
      <c r="V187" s="24">
        <f t="shared" si="376"/>
        <v>22000</v>
      </c>
      <c r="W187" s="25">
        <f t="shared" si="377"/>
        <v>198000</v>
      </c>
      <c r="X187" s="25">
        <f t="shared" si="378"/>
        <v>7333.333333333333</v>
      </c>
      <c r="Y187" s="25">
        <f t="shared" si="379"/>
        <v>916.66666666666663</v>
      </c>
      <c r="Z187" s="292"/>
      <c r="AA187" s="257"/>
      <c r="AB187" s="25">
        <f t="shared" si="380"/>
        <v>0</v>
      </c>
      <c r="AC187" s="25">
        <f t="shared" si="380"/>
        <v>0</v>
      </c>
      <c r="AD187" s="25"/>
      <c r="AE187" s="25"/>
    </row>
    <row r="188" spans="1:31">
      <c r="A188" s="50">
        <v>94</v>
      </c>
      <c r="B188" s="89" t="s">
        <v>150</v>
      </c>
      <c r="C188" s="63">
        <f>105000+5000</f>
        <v>110000</v>
      </c>
      <c r="D188" s="25">
        <f t="shared" si="368"/>
        <v>3666.6666666666665</v>
      </c>
      <c r="E188" s="26">
        <f t="shared" si="369"/>
        <v>106333.33333333333</v>
      </c>
      <c r="F188" s="24">
        <f t="shared" si="370"/>
        <v>10633.333333333334</v>
      </c>
      <c r="G188" s="26">
        <f t="shared" si="371"/>
        <v>95700</v>
      </c>
      <c r="H188" s="25">
        <f t="shared" si="372"/>
        <v>0</v>
      </c>
      <c r="I188" s="25">
        <f t="shared" si="373"/>
        <v>0</v>
      </c>
      <c r="J188" s="25">
        <f t="shared" si="373"/>
        <v>0</v>
      </c>
      <c r="K188" s="25">
        <f t="shared" si="374"/>
        <v>95700</v>
      </c>
      <c r="L188" s="373" t="s">
        <v>429</v>
      </c>
      <c r="M188" s="374"/>
      <c r="N188" s="374"/>
      <c r="O188" s="375"/>
      <c r="R188" s="35">
        <v>94</v>
      </c>
      <c r="S188" s="89" t="s">
        <v>150</v>
      </c>
      <c r="T188" s="63">
        <f t="shared" ref="T188:U188" si="384">105000+5000</f>
        <v>110000</v>
      </c>
      <c r="U188" s="63">
        <f t="shared" si="384"/>
        <v>110000</v>
      </c>
      <c r="V188" s="24">
        <f t="shared" si="376"/>
        <v>11000</v>
      </c>
      <c r="W188" s="25">
        <f t="shared" si="377"/>
        <v>99000</v>
      </c>
      <c r="X188" s="25">
        <f t="shared" si="378"/>
        <v>3666.6666666666665</v>
      </c>
      <c r="Y188" s="25">
        <f t="shared" si="379"/>
        <v>458.33333333333331</v>
      </c>
      <c r="Z188" s="292">
        <v>1</v>
      </c>
      <c r="AA188" s="257"/>
      <c r="AB188" s="25">
        <f t="shared" si="380"/>
        <v>3666.6666666666665</v>
      </c>
      <c r="AC188" s="25">
        <f t="shared" si="380"/>
        <v>0</v>
      </c>
      <c r="AD188" s="25"/>
      <c r="AE188" s="25"/>
    </row>
    <row r="189" spans="1:31" ht="15.75" thickBot="1">
      <c r="A189" s="92"/>
      <c r="B189" s="106"/>
      <c r="C189" s="107"/>
      <c r="D189" s="108"/>
      <c r="E189" s="109"/>
      <c r="F189" s="109"/>
      <c r="G189" s="108"/>
      <c r="H189" s="108"/>
      <c r="I189" s="108"/>
      <c r="J189" s="108"/>
      <c r="K189" s="108"/>
      <c r="L189" s="109"/>
      <c r="M189" s="109"/>
      <c r="N189" s="176"/>
      <c r="O189" s="176"/>
      <c r="R189" s="11"/>
      <c r="S189" s="106"/>
      <c r="T189" s="107"/>
      <c r="U189" s="109"/>
      <c r="V189" s="109"/>
      <c r="W189" s="108"/>
      <c r="X189" s="108"/>
      <c r="Y189" s="108"/>
      <c r="Z189" s="314"/>
      <c r="AA189" s="108"/>
      <c r="AB189" s="108"/>
      <c r="AC189" s="108"/>
      <c r="AD189" s="108"/>
      <c r="AE189" s="108"/>
    </row>
    <row r="190" spans="1:31" ht="15.75" thickBot="1">
      <c r="A190" s="92"/>
      <c r="B190" s="208" t="s">
        <v>34</v>
      </c>
      <c r="C190" s="58">
        <f>SUM(C172:C188)</f>
        <v>3527333</v>
      </c>
      <c r="D190" s="58">
        <f>SUM(D172:D188)</f>
        <v>11000</v>
      </c>
      <c r="E190" s="58">
        <f>SUM(E172:E188)</f>
        <v>3516333.0000000005</v>
      </c>
      <c r="F190" s="58">
        <f>SUM(F172:F188)</f>
        <v>351633.3</v>
      </c>
      <c r="G190" s="58">
        <f>SUM(G172:G188)</f>
        <v>3164699.7</v>
      </c>
      <c r="H190" s="58">
        <f t="shared" ref="H190:J190" si="385">SUM(H172:H188)</f>
        <v>0</v>
      </c>
      <c r="I190" s="58">
        <f t="shared" si="385"/>
        <v>0</v>
      </c>
      <c r="J190" s="58">
        <f t="shared" si="385"/>
        <v>0</v>
      </c>
      <c r="K190" s="58">
        <f>SUM(K172:K188)</f>
        <v>3164699.7</v>
      </c>
      <c r="L190" s="109"/>
      <c r="M190" s="109"/>
      <c r="N190" s="176"/>
      <c r="O190" s="176"/>
      <c r="R190" s="11"/>
      <c r="S190" s="56" t="s">
        <v>34</v>
      </c>
      <c r="T190" s="57">
        <f>SUM(T172:T188)</f>
        <v>3520000</v>
      </c>
      <c r="U190" s="57">
        <f>SUM(U172:U188)</f>
        <v>3520000</v>
      </c>
      <c r="V190" s="57">
        <f>SUM(V172:V188)</f>
        <v>352000</v>
      </c>
      <c r="W190" s="57">
        <f>SUM(W172:W188)</f>
        <v>3168000</v>
      </c>
      <c r="X190" s="57">
        <f t="shared" ref="X190:AE190" si="386">SUM(X172:X188)</f>
        <v>117333.33333333331</v>
      </c>
      <c r="Y190" s="57">
        <f t="shared" si="386"/>
        <v>14666.666666666664</v>
      </c>
      <c r="Z190" s="300">
        <f t="shared" si="386"/>
        <v>2</v>
      </c>
      <c r="AA190" s="301">
        <f t="shared" si="386"/>
        <v>0</v>
      </c>
      <c r="AB190" s="57">
        <f t="shared" si="386"/>
        <v>11000</v>
      </c>
      <c r="AC190" s="57">
        <f t="shared" si="386"/>
        <v>0</v>
      </c>
      <c r="AD190" s="57">
        <f t="shared" si="386"/>
        <v>0</v>
      </c>
      <c r="AE190" s="57">
        <f t="shared" si="386"/>
        <v>0</v>
      </c>
    </row>
    <row r="191" spans="1:31">
      <c r="A191" s="92"/>
      <c r="B191" s="106"/>
      <c r="C191" s="107"/>
      <c r="D191" s="108"/>
      <c r="E191" s="109"/>
      <c r="F191" s="109"/>
      <c r="G191" s="108"/>
      <c r="H191" s="108"/>
      <c r="I191" s="108"/>
      <c r="J191" s="108"/>
      <c r="K191" s="108"/>
      <c r="L191" s="109"/>
      <c r="M191" s="109"/>
      <c r="N191" s="176"/>
      <c r="O191" s="176"/>
      <c r="R191" s="11"/>
      <c r="S191" s="106"/>
      <c r="T191" s="107"/>
      <c r="U191" s="109"/>
      <c r="V191" s="109"/>
      <c r="W191" s="108"/>
      <c r="X191" s="108"/>
      <c r="Y191" s="108"/>
      <c r="Z191" s="314"/>
      <c r="AA191" s="108"/>
      <c r="AB191" s="108"/>
      <c r="AC191" s="108"/>
      <c r="AD191" s="108"/>
      <c r="AE191" s="108"/>
    </row>
    <row r="192" spans="1:31" ht="15" customHeight="1">
      <c r="A192" s="92"/>
      <c r="B192" s="267" t="s">
        <v>151</v>
      </c>
      <c r="C192" s="268"/>
      <c r="D192" s="108"/>
      <c r="E192" s="109"/>
      <c r="F192" s="109"/>
      <c r="G192" s="108"/>
      <c r="H192" s="108"/>
      <c r="I192" s="108"/>
      <c r="J192" s="108"/>
      <c r="K192" s="108"/>
      <c r="L192" s="109"/>
      <c r="M192" s="109"/>
      <c r="N192" s="176"/>
      <c r="O192" s="176"/>
      <c r="R192" s="11"/>
      <c r="S192" s="246" t="s">
        <v>151</v>
      </c>
      <c r="T192" s="247"/>
      <c r="U192" s="109"/>
      <c r="V192" s="109"/>
      <c r="W192" s="108"/>
      <c r="X192" s="108"/>
      <c r="Y192" s="108"/>
      <c r="Z192" s="314"/>
      <c r="AA192" s="108"/>
      <c r="AB192" s="108"/>
      <c r="AC192" s="108"/>
      <c r="AD192" s="108"/>
      <c r="AE192" s="108"/>
    </row>
    <row r="193" spans="1:31" ht="16.5" thickBot="1">
      <c r="A193" s="92"/>
      <c r="B193" s="119"/>
      <c r="C193" s="107"/>
      <c r="D193" s="108"/>
      <c r="E193" s="109"/>
      <c r="F193" s="109"/>
      <c r="G193" s="108"/>
      <c r="H193" s="108"/>
      <c r="I193" s="108"/>
      <c r="J193" s="108"/>
      <c r="K193" s="108"/>
      <c r="L193" s="109"/>
      <c r="M193" s="109"/>
      <c r="N193" s="176"/>
      <c r="O193" s="176"/>
      <c r="R193" s="11"/>
      <c r="S193" s="119"/>
      <c r="T193" s="107"/>
      <c r="U193" s="109"/>
      <c r="V193" s="109"/>
      <c r="W193" s="108"/>
      <c r="X193" s="108"/>
      <c r="Y193" s="108"/>
      <c r="Z193" s="314"/>
      <c r="AA193" s="108"/>
      <c r="AB193" s="108"/>
      <c r="AC193" s="108"/>
      <c r="AD193" s="108"/>
      <c r="AE193" s="108"/>
    </row>
    <row r="194" spans="1:31" ht="15.75" thickBot="1">
      <c r="A194" s="92"/>
      <c r="B194" s="42" t="s">
        <v>152</v>
      </c>
      <c r="C194" s="59"/>
      <c r="D194" s="41"/>
      <c r="E194" s="40"/>
      <c r="F194" s="40"/>
      <c r="G194" s="41"/>
      <c r="H194" s="41"/>
      <c r="I194" s="41"/>
      <c r="J194" s="41"/>
      <c r="K194" s="41"/>
      <c r="L194" s="40"/>
      <c r="M194" s="40"/>
      <c r="N194" s="176"/>
      <c r="O194" s="176"/>
      <c r="R194" s="11"/>
      <c r="S194" s="42" t="s">
        <v>152</v>
      </c>
      <c r="T194" s="59"/>
      <c r="U194" s="40"/>
      <c r="V194" s="40"/>
      <c r="W194" s="41"/>
      <c r="X194" s="41"/>
      <c r="Y194" s="41"/>
      <c r="Z194" s="295"/>
      <c r="AA194" s="41"/>
      <c r="AB194" s="41"/>
      <c r="AC194" s="41"/>
      <c r="AD194" s="41"/>
      <c r="AE194" s="41"/>
    </row>
    <row r="195" spans="1:31">
      <c r="A195" s="50">
        <v>95</v>
      </c>
      <c r="B195" s="91" t="s">
        <v>153</v>
      </c>
      <c r="C195" s="24">
        <f>210000+10000</f>
        <v>220000</v>
      </c>
      <c r="D195" s="25">
        <f t="shared" ref="D195:D210" si="387">+AB195</f>
        <v>0</v>
      </c>
      <c r="E195" s="26">
        <f t="shared" ref="E195:E215" si="388">C195-D195</f>
        <v>220000</v>
      </c>
      <c r="F195" s="24">
        <f t="shared" ref="F195:F215" si="389">E195*10%</f>
        <v>22000</v>
      </c>
      <c r="G195" s="26">
        <f t="shared" ref="G195:G215" si="390">+E195-F195</f>
        <v>198000</v>
      </c>
      <c r="H195" s="25">
        <f t="shared" ref="H195:H215" si="391">AC195</f>
        <v>0</v>
      </c>
      <c r="I195" s="25">
        <f t="shared" ref="I195:J211" si="392">+AD195</f>
        <v>0</v>
      </c>
      <c r="J195" s="25">
        <f t="shared" si="392"/>
        <v>0</v>
      </c>
      <c r="K195" s="25">
        <f t="shared" ref="K195:K215" si="393">G195-(H195+I195+J195)</f>
        <v>198000</v>
      </c>
      <c r="L195" s="373"/>
      <c r="M195" s="374"/>
      <c r="N195" s="374"/>
      <c r="O195" s="375"/>
      <c r="R195" s="35">
        <v>95</v>
      </c>
      <c r="S195" s="91" t="s">
        <v>153</v>
      </c>
      <c r="T195" s="24">
        <f t="shared" ref="T195:U205" si="394">210000+10000</f>
        <v>220000</v>
      </c>
      <c r="U195" s="24">
        <f t="shared" si="394"/>
        <v>220000</v>
      </c>
      <c r="V195" s="24">
        <f t="shared" ref="V195:V215" si="395">U195*10%</f>
        <v>22000</v>
      </c>
      <c r="W195" s="25">
        <f t="shared" ref="W195:W215" si="396">+U195-V195</f>
        <v>198000</v>
      </c>
      <c r="X195" s="25">
        <f t="shared" ref="X195:X215" si="397">+U195/30</f>
        <v>7333.333333333333</v>
      </c>
      <c r="Y195" s="25">
        <f t="shared" ref="Y195:Y215" si="398">+X195/8</f>
        <v>916.66666666666663</v>
      </c>
      <c r="Z195" s="292"/>
      <c r="AA195" s="257"/>
      <c r="AB195" s="25">
        <f t="shared" ref="AB195:AC211" si="399">+Z195*X195</f>
        <v>0</v>
      </c>
      <c r="AC195" s="25">
        <f t="shared" si="399"/>
        <v>0</v>
      </c>
      <c r="AD195" s="25"/>
      <c r="AE195" s="25"/>
    </row>
    <row r="196" spans="1:31">
      <c r="A196" s="50">
        <v>96</v>
      </c>
      <c r="B196" s="89" t="s">
        <v>154</v>
      </c>
      <c r="C196" s="24">
        <f t="shared" ref="C196:C205" si="400">210000+10000</f>
        <v>220000</v>
      </c>
      <c r="D196" s="25">
        <f t="shared" si="387"/>
        <v>7333.333333333333</v>
      </c>
      <c r="E196" s="26">
        <f t="shared" si="388"/>
        <v>212666.66666666666</v>
      </c>
      <c r="F196" s="24">
        <f t="shared" si="389"/>
        <v>21266.666666666668</v>
      </c>
      <c r="G196" s="26">
        <f t="shared" si="390"/>
        <v>191400</v>
      </c>
      <c r="H196" s="25">
        <f t="shared" si="391"/>
        <v>0</v>
      </c>
      <c r="I196" s="25">
        <f t="shared" si="392"/>
        <v>0</v>
      </c>
      <c r="J196" s="25">
        <f t="shared" si="392"/>
        <v>0</v>
      </c>
      <c r="K196" s="25">
        <f t="shared" si="393"/>
        <v>191400</v>
      </c>
      <c r="L196" s="373" t="s">
        <v>430</v>
      </c>
      <c r="M196" s="374"/>
      <c r="N196" s="374"/>
      <c r="O196" s="375"/>
      <c r="R196" s="35">
        <v>96</v>
      </c>
      <c r="S196" s="89" t="s">
        <v>154</v>
      </c>
      <c r="T196" s="24">
        <f t="shared" si="394"/>
        <v>220000</v>
      </c>
      <c r="U196" s="24">
        <f t="shared" si="394"/>
        <v>220000</v>
      </c>
      <c r="V196" s="24">
        <f t="shared" si="395"/>
        <v>22000</v>
      </c>
      <c r="W196" s="25">
        <f t="shared" si="396"/>
        <v>198000</v>
      </c>
      <c r="X196" s="25">
        <f t="shared" si="397"/>
        <v>7333.333333333333</v>
      </c>
      <c r="Y196" s="25">
        <f t="shared" si="398"/>
        <v>916.66666666666663</v>
      </c>
      <c r="Z196" s="292">
        <v>1</v>
      </c>
      <c r="AA196" s="257"/>
      <c r="AB196" s="25">
        <f t="shared" si="399"/>
        <v>7333.333333333333</v>
      </c>
      <c r="AC196" s="25">
        <f t="shared" si="399"/>
        <v>0</v>
      </c>
      <c r="AD196" s="25"/>
      <c r="AE196" s="25"/>
    </row>
    <row r="197" spans="1:31">
      <c r="A197" s="50">
        <v>97</v>
      </c>
      <c r="B197" s="89" t="s">
        <v>156</v>
      </c>
      <c r="C197" s="24">
        <f t="shared" si="400"/>
        <v>220000</v>
      </c>
      <c r="D197" s="25">
        <f t="shared" si="387"/>
        <v>0</v>
      </c>
      <c r="E197" s="26">
        <f t="shared" si="388"/>
        <v>220000</v>
      </c>
      <c r="F197" s="24">
        <f t="shared" si="389"/>
        <v>22000</v>
      </c>
      <c r="G197" s="26">
        <f t="shared" si="390"/>
        <v>198000</v>
      </c>
      <c r="H197" s="25">
        <f t="shared" si="391"/>
        <v>0</v>
      </c>
      <c r="I197" s="25">
        <f t="shared" si="392"/>
        <v>0</v>
      </c>
      <c r="J197" s="25">
        <f t="shared" si="392"/>
        <v>0</v>
      </c>
      <c r="K197" s="25">
        <f t="shared" si="393"/>
        <v>198000</v>
      </c>
      <c r="L197" s="373"/>
      <c r="M197" s="374"/>
      <c r="N197" s="374"/>
      <c r="O197" s="375"/>
      <c r="R197" s="35">
        <v>97</v>
      </c>
      <c r="S197" s="89" t="s">
        <v>156</v>
      </c>
      <c r="T197" s="24">
        <f t="shared" si="394"/>
        <v>220000</v>
      </c>
      <c r="U197" s="24">
        <f t="shared" si="394"/>
        <v>220000</v>
      </c>
      <c r="V197" s="24">
        <f t="shared" si="395"/>
        <v>22000</v>
      </c>
      <c r="W197" s="25">
        <f t="shared" si="396"/>
        <v>198000</v>
      </c>
      <c r="X197" s="25">
        <f t="shared" si="397"/>
        <v>7333.333333333333</v>
      </c>
      <c r="Y197" s="25">
        <f t="shared" si="398"/>
        <v>916.66666666666663</v>
      </c>
      <c r="Z197" s="292"/>
      <c r="AA197" s="257"/>
      <c r="AB197" s="25">
        <f t="shared" si="399"/>
        <v>0</v>
      </c>
      <c r="AC197" s="25">
        <f t="shared" si="399"/>
        <v>0</v>
      </c>
      <c r="AD197" s="25"/>
      <c r="AE197" s="25"/>
    </row>
    <row r="198" spans="1:31">
      <c r="A198" s="50">
        <v>98</v>
      </c>
      <c r="B198" s="89" t="s">
        <v>157</v>
      </c>
      <c r="C198" s="24">
        <f t="shared" si="400"/>
        <v>220000</v>
      </c>
      <c r="D198" s="25">
        <f t="shared" si="387"/>
        <v>0</v>
      </c>
      <c r="E198" s="26">
        <f t="shared" si="388"/>
        <v>220000</v>
      </c>
      <c r="F198" s="24">
        <f t="shared" si="389"/>
        <v>22000</v>
      </c>
      <c r="G198" s="26">
        <f t="shared" si="390"/>
        <v>198000</v>
      </c>
      <c r="H198" s="25">
        <f t="shared" si="391"/>
        <v>0</v>
      </c>
      <c r="I198" s="25">
        <f t="shared" si="392"/>
        <v>0</v>
      </c>
      <c r="J198" s="25">
        <f t="shared" si="392"/>
        <v>0</v>
      </c>
      <c r="K198" s="25">
        <f t="shared" si="393"/>
        <v>198000</v>
      </c>
      <c r="L198" s="373"/>
      <c r="M198" s="374"/>
      <c r="N198" s="374"/>
      <c r="O198" s="375"/>
      <c r="R198" s="35">
        <v>98</v>
      </c>
      <c r="S198" s="89" t="s">
        <v>157</v>
      </c>
      <c r="T198" s="24">
        <f t="shared" si="394"/>
        <v>220000</v>
      </c>
      <c r="U198" s="24">
        <f t="shared" si="394"/>
        <v>220000</v>
      </c>
      <c r="V198" s="24">
        <f t="shared" si="395"/>
        <v>22000</v>
      </c>
      <c r="W198" s="25">
        <f t="shared" si="396"/>
        <v>198000</v>
      </c>
      <c r="X198" s="25">
        <f t="shared" si="397"/>
        <v>7333.333333333333</v>
      </c>
      <c r="Y198" s="25">
        <f t="shared" si="398"/>
        <v>916.66666666666663</v>
      </c>
      <c r="Z198" s="292"/>
      <c r="AA198" s="257"/>
      <c r="AB198" s="25">
        <f t="shared" si="399"/>
        <v>0</v>
      </c>
      <c r="AC198" s="25">
        <f t="shared" si="399"/>
        <v>0</v>
      </c>
      <c r="AD198" s="25"/>
      <c r="AE198" s="25"/>
    </row>
    <row r="199" spans="1:31" ht="15" customHeight="1">
      <c r="A199" s="50">
        <v>99</v>
      </c>
      <c r="B199" s="89" t="s">
        <v>158</v>
      </c>
      <c r="C199" s="24">
        <f t="shared" si="400"/>
        <v>220000</v>
      </c>
      <c r="D199" s="25">
        <f t="shared" si="387"/>
        <v>0</v>
      </c>
      <c r="E199" s="26">
        <f t="shared" si="388"/>
        <v>220000</v>
      </c>
      <c r="F199" s="24">
        <f t="shared" si="389"/>
        <v>22000</v>
      </c>
      <c r="G199" s="26">
        <f t="shared" si="390"/>
        <v>198000</v>
      </c>
      <c r="H199" s="25">
        <f t="shared" si="391"/>
        <v>0</v>
      </c>
      <c r="I199" s="25">
        <f t="shared" si="392"/>
        <v>0</v>
      </c>
      <c r="J199" s="25">
        <f t="shared" si="392"/>
        <v>0</v>
      </c>
      <c r="K199" s="25">
        <f t="shared" si="393"/>
        <v>198000</v>
      </c>
      <c r="L199" s="373"/>
      <c r="M199" s="374"/>
      <c r="N199" s="374"/>
      <c r="O199" s="375"/>
      <c r="R199" s="35">
        <v>99</v>
      </c>
      <c r="S199" s="89" t="s">
        <v>158</v>
      </c>
      <c r="T199" s="24">
        <f t="shared" si="394"/>
        <v>220000</v>
      </c>
      <c r="U199" s="24">
        <f t="shared" si="394"/>
        <v>220000</v>
      </c>
      <c r="V199" s="24">
        <f t="shared" si="395"/>
        <v>22000</v>
      </c>
      <c r="W199" s="25">
        <f t="shared" si="396"/>
        <v>198000</v>
      </c>
      <c r="X199" s="25">
        <f t="shared" si="397"/>
        <v>7333.333333333333</v>
      </c>
      <c r="Y199" s="25">
        <f t="shared" si="398"/>
        <v>916.66666666666663</v>
      </c>
      <c r="Z199" s="292"/>
      <c r="AA199" s="257"/>
      <c r="AB199" s="25">
        <f t="shared" si="399"/>
        <v>0</v>
      </c>
      <c r="AC199" s="25">
        <f t="shared" si="399"/>
        <v>0</v>
      </c>
      <c r="AD199" s="25"/>
      <c r="AE199" s="25"/>
    </row>
    <row r="200" spans="1:31">
      <c r="A200" s="50">
        <v>100</v>
      </c>
      <c r="B200" s="89" t="s">
        <v>160</v>
      </c>
      <c r="C200" s="24">
        <f t="shared" si="400"/>
        <v>220000</v>
      </c>
      <c r="D200" s="25">
        <f t="shared" si="387"/>
        <v>0</v>
      </c>
      <c r="E200" s="26">
        <f t="shared" si="388"/>
        <v>220000</v>
      </c>
      <c r="F200" s="24">
        <f t="shared" si="389"/>
        <v>22000</v>
      </c>
      <c r="G200" s="26">
        <f t="shared" si="390"/>
        <v>198000</v>
      </c>
      <c r="H200" s="25">
        <f t="shared" si="391"/>
        <v>0</v>
      </c>
      <c r="I200" s="25">
        <f t="shared" si="392"/>
        <v>0</v>
      </c>
      <c r="J200" s="25">
        <f t="shared" si="392"/>
        <v>0</v>
      </c>
      <c r="K200" s="25">
        <f t="shared" si="393"/>
        <v>198000</v>
      </c>
      <c r="L200" s="373"/>
      <c r="M200" s="374"/>
      <c r="N200" s="374"/>
      <c r="O200" s="375"/>
      <c r="R200" s="35">
        <v>100</v>
      </c>
      <c r="S200" s="89" t="s">
        <v>160</v>
      </c>
      <c r="T200" s="24">
        <f t="shared" si="394"/>
        <v>220000</v>
      </c>
      <c r="U200" s="24">
        <f t="shared" si="394"/>
        <v>220000</v>
      </c>
      <c r="V200" s="24">
        <f t="shared" si="395"/>
        <v>22000</v>
      </c>
      <c r="W200" s="25">
        <f t="shared" si="396"/>
        <v>198000</v>
      </c>
      <c r="X200" s="25">
        <f t="shared" si="397"/>
        <v>7333.333333333333</v>
      </c>
      <c r="Y200" s="25">
        <f t="shared" si="398"/>
        <v>916.66666666666663</v>
      </c>
      <c r="Z200" s="292"/>
      <c r="AA200" s="257"/>
      <c r="AB200" s="25">
        <f t="shared" si="399"/>
        <v>0</v>
      </c>
      <c r="AC200" s="25">
        <f t="shared" si="399"/>
        <v>0</v>
      </c>
      <c r="AD200" s="25"/>
      <c r="AE200" s="25"/>
    </row>
    <row r="201" spans="1:31" ht="15" customHeight="1">
      <c r="A201" s="50">
        <v>101</v>
      </c>
      <c r="B201" s="89" t="s">
        <v>161</v>
      </c>
      <c r="C201" s="24">
        <f t="shared" si="400"/>
        <v>220000</v>
      </c>
      <c r="D201" s="25">
        <f t="shared" si="387"/>
        <v>3666.6666666666665</v>
      </c>
      <c r="E201" s="26">
        <f t="shared" si="388"/>
        <v>216333.33333333334</v>
      </c>
      <c r="F201" s="24">
        <f t="shared" si="389"/>
        <v>21633.333333333336</v>
      </c>
      <c r="G201" s="26">
        <f t="shared" si="390"/>
        <v>194700</v>
      </c>
      <c r="H201" s="25">
        <f t="shared" si="391"/>
        <v>0</v>
      </c>
      <c r="I201" s="25">
        <f t="shared" si="392"/>
        <v>0</v>
      </c>
      <c r="J201" s="25">
        <f t="shared" si="392"/>
        <v>0</v>
      </c>
      <c r="K201" s="25">
        <f t="shared" si="393"/>
        <v>194700</v>
      </c>
      <c r="L201" s="373" t="s">
        <v>431</v>
      </c>
      <c r="M201" s="374"/>
      <c r="N201" s="374"/>
      <c r="O201" s="375"/>
      <c r="R201" s="35">
        <v>101</v>
      </c>
      <c r="S201" s="89" t="s">
        <v>161</v>
      </c>
      <c r="T201" s="24">
        <f t="shared" si="394"/>
        <v>220000</v>
      </c>
      <c r="U201" s="24">
        <f t="shared" si="394"/>
        <v>220000</v>
      </c>
      <c r="V201" s="24">
        <f t="shared" si="395"/>
        <v>22000</v>
      </c>
      <c r="W201" s="25">
        <f t="shared" si="396"/>
        <v>198000</v>
      </c>
      <c r="X201" s="25">
        <f t="shared" si="397"/>
        <v>7333.333333333333</v>
      </c>
      <c r="Y201" s="25">
        <f t="shared" si="398"/>
        <v>916.66666666666663</v>
      </c>
      <c r="Z201" s="306">
        <v>0.5</v>
      </c>
      <c r="AA201" s="257"/>
      <c r="AB201" s="25">
        <f t="shared" si="399"/>
        <v>3666.6666666666665</v>
      </c>
      <c r="AC201" s="25">
        <f t="shared" si="399"/>
        <v>0</v>
      </c>
      <c r="AD201" s="25"/>
      <c r="AE201" s="25"/>
    </row>
    <row r="202" spans="1:31" s="176" customFormat="1" ht="15" customHeight="1">
      <c r="A202" s="50">
        <v>102</v>
      </c>
      <c r="B202" s="89" t="s">
        <v>163</v>
      </c>
      <c r="C202" s="24">
        <f t="shared" si="400"/>
        <v>220000</v>
      </c>
      <c r="D202" s="25">
        <f t="shared" si="387"/>
        <v>0</v>
      </c>
      <c r="E202" s="26">
        <f t="shared" si="388"/>
        <v>220000</v>
      </c>
      <c r="F202" s="24">
        <f t="shared" si="389"/>
        <v>22000</v>
      </c>
      <c r="G202" s="26">
        <f>+E202-F202</f>
        <v>198000</v>
      </c>
      <c r="H202" s="25">
        <f t="shared" si="391"/>
        <v>0</v>
      </c>
      <c r="I202" s="25">
        <f t="shared" si="392"/>
        <v>0</v>
      </c>
      <c r="J202" s="25">
        <f t="shared" si="392"/>
        <v>0</v>
      </c>
      <c r="K202" s="25">
        <f t="shared" si="393"/>
        <v>198000</v>
      </c>
      <c r="L202" s="373"/>
      <c r="M202" s="374"/>
      <c r="N202" s="374"/>
      <c r="O202" s="375"/>
      <c r="R202" s="35">
        <v>102</v>
      </c>
      <c r="S202" s="89" t="s">
        <v>163</v>
      </c>
      <c r="T202" s="24">
        <f t="shared" si="394"/>
        <v>220000</v>
      </c>
      <c r="U202" s="24">
        <f t="shared" si="394"/>
        <v>220000</v>
      </c>
      <c r="V202" s="24">
        <f t="shared" si="395"/>
        <v>22000</v>
      </c>
      <c r="W202" s="25">
        <f t="shared" si="396"/>
        <v>198000</v>
      </c>
      <c r="X202" s="25">
        <f t="shared" si="397"/>
        <v>7333.333333333333</v>
      </c>
      <c r="Y202" s="25">
        <f t="shared" si="398"/>
        <v>916.66666666666663</v>
      </c>
      <c r="Z202" s="292"/>
      <c r="AA202" s="257"/>
      <c r="AB202" s="25">
        <f t="shared" si="399"/>
        <v>0</v>
      </c>
      <c r="AC202" s="25">
        <f t="shared" si="399"/>
        <v>0</v>
      </c>
      <c r="AD202" s="25"/>
      <c r="AE202" s="25"/>
    </row>
    <row r="203" spans="1:31" s="176" customFormat="1">
      <c r="A203" s="50">
        <v>103</v>
      </c>
      <c r="B203" s="89" t="s">
        <v>164</v>
      </c>
      <c r="C203" s="24">
        <f t="shared" si="400"/>
        <v>220000</v>
      </c>
      <c r="D203" s="25">
        <f t="shared" si="387"/>
        <v>0</v>
      </c>
      <c r="E203" s="26">
        <f t="shared" si="388"/>
        <v>220000</v>
      </c>
      <c r="F203" s="24">
        <f t="shared" si="389"/>
        <v>22000</v>
      </c>
      <c r="G203" s="26">
        <f t="shared" si="390"/>
        <v>198000</v>
      </c>
      <c r="H203" s="25">
        <f t="shared" si="391"/>
        <v>0</v>
      </c>
      <c r="I203" s="25">
        <f t="shared" si="392"/>
        <v>0</v>
      </c>
      <c r="J203" s="25">
        <f t="shared" si="392"/>
        <v>0</v>
      </c>
      <c r="K203" s="25">
        <f t="shared" si="393"/>
        <v>198000</v>
      </c>
      <c r="L203" s="373"/>
      <c r="M203" s="374"/>
      <c r="N203" s="374"/>
      <c r="O203" s="375"/>
      <c r="R203" s="35">
        <v>103</v>
      </c>
      <c r="S203" s="89" t="s">
        <v>164</v>
      </c>
      <c r="T203" s="24">
        <f t="shared" si="394"/>
        <v>220000</v>
      </c>
      <c r="U203" s="24">
        <f t="shared" si="394"/>
        <v>220000</v>
      </c>
      <c r="V203" s="24">
        <f t="shared" si="395"/>
        <v>22000</v>
      </c>
      <c r="W203" s="25">
        <f t="shared" si="396"/>
        <v>198000</v>
      </c>
      <c r="X203" s="25">
        <f t="shared" si="397"/>
        <v>7333.333333333333</v>
      </c>
      <c r="Y203" s="25">
        <f t="shared" si="398"/>
        <v>916.66666666666663</v>
      </c>
      <c r="Z203" s="292"/>
      <c r="AA203" s="257"/>
      <c r="AB203" s="25">
        <f t="shared" si="399"/>
        <v>0</v>
      </c>
      <c r="AC203" s="25">
        <f t="shared" si="399"/>
        <v>0</v>
      </c>
      <c r="AD203" s="25"/>
      <c r="AE203" s="25"/>
    </row>
    <row r="204" spans="1:31" s="176" customFormat="1">
      <c r="A204" s="50">
        <v>104</v>
      </c>
      <c r="B204" s="89" t="s">
        <v>165</v>
      </c>
      <c r="C204" s="24">
        <f t="shared" si="400"/>
        <v>220000</v>
      </c>
      <c r="D204" s="25">
        <f t="shared" si="387"/>
        <v>0</v>
      </c>
      <c r="E204" s="26">
        <f t="shared" si="388"/>
        <v>220000</v>
      </c>
      <c r="F204" s="24">
        <f t="shared" si="389"/>
        <v>22000</v>
      </c>
      <c r="G204" s="26">
        <f t="shared" si="390"/>
        <v>198000</v>
      </c>
      <c r="H204" s="25">
        <f t="shared" si="391"/>
        <v>0</v>
      </c>
      <c r="I204" s="25">
        <f t="shared" si="392"/>
        <v>0</v>
      </c>
      <c r="J204" s="25">
        <f t="shared" si="392"/>
        <v>0</v>
      </c>
      <c r="K204" s="25">
        <f t="shared" si="393"/>
        <v>198000</v>
      </c>
      <c r="L204" s="373"/>
      <c r="M204" s="374"/>
      <c r="N204" s="374"/>
      <c r="O204" s="375"/>
      <c r="R204" s="35">
        <v>104</v>
      </c>
      <c r="S204" s="89" t="s">
        <v>165</v>
      </c>
      <c r="T204" s="24">
        <f t="shared" si="394"/>
        <v>220000</v>
      </c>
      <c r="U204" s="24">
        <f t="shared" si="394"/>
        <v>220000</v>
      </c>
      <c r="V204" s="24">
        <f t="shared" si="395"/>
        <v>22000</v>
      </c>
      <c r="W204" s="25">
        <f t="shared" si="396"/>
        <v>198000</v>
      </c>
      <c r="X204" s="25">
        <f t="shared" si="397"/>
        <v>7333.333333333333</v>
      </c>
      <c r="Y204" s="25">
        <f t="shared" si="398"/>
        <v>916.66666666666663</v>
      </c>
      <c r="Z204" s="292"/>
      <c r="AA204" s="257"/>
      <c r="AB204" s="25">
        <f t="shared" si="399"/>
        <v>0</v>
      </c>
      <c r="AC204" s="25">
        <f t="shared" si="399"/>
        <v>0</v>
      </c>
      <c r="AD204" s="25"/>
      <c r="AE204" s="25"/>
    </row>
    <row r="205" spans="1:31" s="176" customFormat="1">
      <c r="A205" s="50">
        <v>105</v>
      </c>
      <c r="B205" s="89" t="s">
        <v>166</v>
      </c>
      <c r="C205" s="24">
        <f t="shared" si="400"/>
        <v>220000</v>
      </c>
      <c r="D205" s="25">
        <f t="shared" si="387"/>
        <v>0</v>
      </c>
      <c r="E205" s="26">
        <f t="shared" si="388"/>
        <v>220000</v>
      </c>
      <c r="F205" s="24">
        <f t="shared" si="389"/>
        <v>22000</v>
      </c>
      <c r="G205" s="26">
        <f t="shared" si="390"/>
        <v>198000</v>
      </c>
      <c r="H205" s="25">
        <f t="shared" si="391"/>
        <v>0</v>
      </c>
      <c r="I205" s="25">
        <f t="shared" si="392"/>
        <v>0</v>
      </c>
      <c r="J205" s="25">
        <f t="shared" si="392"/>
        <v>0</v>
      </c>
      <c r="K205" s="25">
        <f t="shared" si="393"/>
        <v>198000</v>
      </c>
      <c r="L205" s="373"/>
      <c r="M205" s="374"/>
      <c r="N205" s="374"/>
      <c r="O205" s="375"/>
      <c r="R205" s="35">
        <v>105</v>
      </c>
      <c r="S205" s="89" t="s">
        <v>166</v>
      </c>
      <c r="T205" s="24">
        <f t="shared" si="394"/>
        <v>220000</v>
      </c>
      <c r="U205" s="24">
        <f t="shared" si="394"/>
        <v>220000</v>
      </c>
      <c r="V205" s="24">
        <f t="shared" si="395"/>
        <v>22000</v>
      </c>
      <c r="W205" s="25">
        <f t="shared" si="396"/>
        <v>198000</v>
      </c>
      <c r="X205" s="25">
        <f t="shared" si="397"/>
        <v>7333.333333333333</v>
      </c>
      <c r="Y205" s="25">
        <f t="shared" si="398"/>
        <v>916.66666666666663</v>
      </c>
      <c r="Z205" s="306"/>
      <c r="AA205" s="257"/>
      <c r="AB205" s="25">
        <f t="shared" si="399"/>
        <v>0</v>
      </c>
      <c r="AC205" s="25">
        <f t="shared" si="399"/>
        <v>0</v>
      </c>
      <c r="AD205" s="25"/>
      <c r="AE205" s="25"/>
    </row>
    <row r="206" spans="1:31" s="176" customFormat="1">
      <c r="A206" s="50">
        <v>106</v>
      </c>
      <c r="B206" s="89" t="s">
        <v>167</v>
      </c>
      <c r="C206" s="24">
        <f>105000+5000</f>
        <v>110000</v>
      </c>
      <c r="D206" s="25">
        <f t="shared" si="387"/>
        <v>0</v>
      </c>
      <c r="E206" s="26">
        <f t="shared" si="388"/>
        <v>110000</v>
      </c>
      <c r="F206" s="24">
        <f t="shared" si="389"/>
        <v>11000</v>
      </c>
      <c r="G206" s="26">
        <f t="shared" si="390"/>
        <v>99000</v>
      </c>
      <c r="H206" s="25">
        <f t="shared" si="391"/>
        <v>0</v>
      </c>
      <c r="I206" s="25">
        <f t="shared" si="392"/>
        <v>0</v>
      </c>
      <c r="J206" s="25">
        <f t="shared" si="392"/>
        <v>0</v>
      </c>
      <c r="K206" s="25">
        <f t="shared" si="393"/>
        <v>99000</v>
      </c>
      <c r="L206" s="373"/>
      <c r="M206" s="374"/>
      <c r="N206" s="374"/>
      <c r="O206" s="375"/>
      <c r="R206" s="35">
        <v>106</v>
      </c>
      <c r="S206" s="89" t="s">
        <v>167</v>
      </c>
      <c r="T206" s="24">
        <f t="shared" ref="T206:U206" si="401">105000+5000</f>
        <v>110000</v>
      </c>
      <c r="U206" s="24">
        <f t="shared" si="401"/>
        <v>110000</v>
      </c>
      <c r="V206" s="24">
        <f t="shared" si="395"/>
        <v>11000</v>
      </c>
      <c r="W206" s="25">
        <f t="shared" si="396"/>
        <v>99000</v>
      </c>
      <c r="X206" s="25">
        <f t="shared" si="397"/>
        <v>3666.6666666666665</v>
      </c>
      <c r="Y206" s="25">
        <f t="shared" si="398"/>
        <v>458.33333333333331</v>
      </c>
      <c r="Z206" s="292"/>
      <c r="AA206" s="257"/>
      <c r="AB206" s="25">
        <f t="shared" si="399"/>
        <v>0</v>
      </c>
      <c r="AC206" s="25">
        <f t="shared" si="399"/>
        <v>0</v>
      </c>
      <c r="AD206" s="25"/>
      <c r="AE206" s="25"/>
    </row>
    <row r="207" spans="1:31" s="176" customFormat="1" ht="15" customHeight="1">
      <c r="A207" s="50">
        <v>107</v>
      </c>
      <c r="B207" s="89" t="s">
        <v>168</v>
      </c>
      <c r="C207" s="24">
        <f>210000+10000</f>
        <v>220000</v>
      </c>
      <c r="D207" s="25">
        <f t="shared" si="387"/>
        <v>0</v>
      </c>
      <c r="E207" s="26">
        <f t="shared" si="388"/>
        <v>220000</v>
      </c>
      <c r="F207" s="24">
        <f t="shared" si="389"/>
        <v>22000</v>
      </c>
      <c r="G207" s="26">
        <f t="shared" si="390"/>
        <v>198000</v>
      </c>
      <c r="H207" s="25">
        <f t="shared" si="391"/>
        <v>0</v>
      </c>
      <c r="I207" s="25">
        <f t="shared" si="392"/>
        <v>0</v>
      </c>
      <c r="J207" s="25">
        <f t="shared" si="392"/>
        <v>0</v>
      </c>
      <c r="K207" s="25">
        <f t="shared" si="393"/>
        <v>198000</v>
      </c>
      <c r="L207" s="373"/>
      <c r="M207" s="374"/>
      <c r="N207" s="374"/>
      <c r="O207" s="375"/>
      <c r="R207" s="35">
        <v>107</v>
      </c>
      <c r="S207" s="89" t="s">
        <v>168</v>
      </c>
      <c r="T207" s="24">
        <f t="shared" ref="T207:U207" si="402">210000+10000</f>
        <v>220000</v>
      </c>
      <c r="U207" s="24">
        <f t="shared" si="402"/>
        <v>220000</v>
      </c>
      <c r="V207" s="24">
        <f t="shared" si="395"/>
        <v>22000</v>
      </c>
      <c r="W207" s="25">
        <f t="shared" si="396"/>
        <v>198000</v>
      </c>
      <c r="X207" s="25">
        <f t="shared" si="397"/>
        <v>7333.333333333333</v>
      </c>
      <c r="Y207" s="25">
        <f t="shared" si="398"/>
        <v>916.66666666666663</v>
      </c>
      <c r="Z207" s="292"/>
      <c r="AA207" s="257"/>
      <c r="AB207" s="25">
        <f t="shared" si="399"/>
        <v>0</v>
      </c>
      <c r="AC207" s="25">
        <f t="shared" si="399"/>
        <v>0</v>
      </c>
      <c r="AD207" s="25"/>
      <c r="AE207" s="25"/>
    </row>
    <row r="208" spans="1:31">
      <c r="A208" s="50">
        <v>108</v>
      </c>
      <c r="B208" s="89" t="s">
        <v>169</v>
      </c>
      <c r="C208" s="24">
        <f>105000+5000</f>
        <v>110000</v>
      </c>
      <c r="D208" s="25">
        <f t="shared" si="387"/>
        <v>0</v>
      </c>
      <c r="E208" s="26">
        <f t="shared" si="388"/>
        <v>110000</v>
      </c>
      <c r="F208" s="24">
        <f t="shared" si="389"/>
        <v>11000</v>
      </c>
      <c r="G208" s="26">
        <f t="shared" si="390"/>
        <v>99000</v>
      </c>
      <c r="H208" s="25">
        <f t="shared" si="391"/>
        <v>0</v>
      </c>
      <c r="I208" s="25">
        <f t="shared" si="392"/>
        <v>0</v>
      </c>
      <c r="J208" s="25">
        <f t="shared" si="392"/>
        <v>0</v>
      </c>
      <c r="K208" s="25">
        <f t="shared" si="393"/>
        <v>99000</v>
      </c>
      <c r="L208" s="373"/>
      <c r="M208" s="374"/>
      <c r="N208" s="374"/>
      <c r="O208" s="375"/>
      <c r="R208" s="35">
        <v>108</v>
      </c>
      <c r="S208" s="89" t="s">
        <v>169</v>
      </c>
      <c r="T208" s="24">
        <f t="shared" ref="T208:U208" si="403">105000+5000</f>
        <v>110000</v>
      </c>
      <c r="U208" s="24">
        <f t="shared" si="403"/>
        <v>110000</v>
      </c>
      <c r="V208" s="24">
        <f t="shared" si="395"/>
        <v>11000</v>
      </c>
      <c r="W208" s="25">
        <f t="shared" si="396"/>
        <v>99000</v>
      </c>
      <c r="X208" s="25">
        <f t="shared" si="397"/>
        <v>3666.6666666666665</v>
      </c>
      <c r="Y208" s="25">
        <f t="shared" si="398"/>
        <v>458.33333333333331</v>
      </c>
      <c r="Z208" s="292"/>
      <c r="AA208" s="257"/>
      <c r="AB208" s="25">
        <f t="shared" si="399"/>
        <v>0</v>
      </c>
      <c r="AC208" s="25">
        <f t="shared" si="399"/>
        <v>0</v>
      </c>
      <c r="AD208" s="25"/>
      <c r="AE208" s="25"/>
    </row>
    <row r="209" spans="1:31" s="176" customFormat="1" ht="15" customHeight="1">
      <c r="A209" s="50">
        <v>109</v>
      </c>
      <c r="B209" s="89" t="s">
        <v>170</v>
      </c>
      <c r="C209" s="24">
        <f>210000+10000</f>
        <v>220000</v>
      </c>
      <c r="D209" s="25">
        <f>+AB209</f>
        <v>11000</v>
      </c>
      <c r="E209" s="26">
        <f t="shared" si="388"/>
        <v>209000</v>
      </c>
      <c r="F209" s="24">
        <f t="shared" si="389"/>
        <v>20900</v>
      </c>
      <c r="G209" s="26">
        <f t="shared" si="390"/>
        <v>188100</v>
      </c>
      <c r="H209" s="25">
        <f t="shared" si="391"/>
        <v>0</v>
      </c>
      <c r="I209" s="25">
        <f t="shared" si="392"/>
        <v>0</v>
      </c>
      <c r="J209" s="25">
        <f t="shared" si="392"/>
        <v>0</v>
      </c>
      <c r="K209" s="25">
        <f t="shared" si="393"/>
        <v>188100</v>
      </c>
      <c r="L209" s="373" t="s">
        <v>432</v>
      </c>
      <c r="M209" s="374"/>
      <c r="N209" s="374"/>
      <c r="O209" s="375"/>
      <c r="R209" s="35">
        <v>109</v>
      </c>
      <c r="S209" s="89" t="s">
        <v>170</v>
      </c>
      <c r="T209" s="24">
        <f t="shared" ref="T209:U210" si="404">210000+10000</f>
        <v>220000</v>
      </c>
      <c r="U209" s="24">
        <f t="shared" si="404"/>
        <v>220000</v>
      </c>
      <c r="V209" s="24">
        <f t="shared" si="395"/>
        <v>22000</v>
      </c>
      <c r="W209" s="25">
        <f t="shared" si="396"/>
        <v>198000</v>
      </c>
      <c r="X209" s="25">
        <f t="shared" si="397"/>
        <v>7333.333333333333</v>
      </c>
      <c r="Y209" s="25">
        <f>+X209/8</f>
        <v>916.66666666666663</v>
      </c>
      <c r="Z209" s="306">
        <v>1.5</v>
      </c>
      <c r="AA209" s="257"/>
      <c r="AB209" s="25">
        <f t="shared" si="399"/>
        <v>11000</v>
      </c>
      <c r="AC209" s="25">
        <f t="shared" si="399"/>
        <v>0</v>
      </c>
      <c r="AD209" s="25"/>
      <c r="AE209" s="25"/>
    </row>
    <row r="210" spans="1:31">
      <c r="A210" s="50">
        <v>110</v>
      </c>
      <c r="B210" s="89" t="s">
        <v>172</v>
      </c>
      <c r="C210" s="24">
        <f>210000+10000</f>
        <v>220000</v>
      </c>
      <c r="D210" s="25">
        <f t="shared" si="387"/>
        <v>0</v>
      </c>
      <c r="E210" s="26">
        <f t="shared" si="388"/>
        <v>220000</v>
      </c>
      <c r="F210" s="24">
        <f t="shared" si="389"/>
        <v>22000</v>
      </c>
      <c r="G210" s="26">
        <f t="shared" si="390"/>
        <v>198000</v>
      </c>
      <c r="H210" s="25">
        <f t="shared" si="391"/>
        <v>0</v>
      </c>
      <c r="I210" s="25">
        <f t="shared" si="392"/>
        <v>0</v>
      </c>
      <c r="J210" s="25">
        <f t="shared" si="392"/>
        <v>0</v>
      </c>
      <c r="K210" s="25">
        <f t="shared" si="393"/>
        <v>198000</v>
      </c>
      <c r="L210" s="373"/>
      <c r="M210" s="374"/>
      <c r="N210" s="374"/>
      <c r="O210" s="375"/>
      <c r="R210" s="35">
        <v>110</v>
      </c>
      <c r="S210" s="89" t="s">
        <v>172</v>
      </c>
      <c r="T210" s="24">
        <f t="shared" si="404"/>
        <v>220000</v>
      </c>
      <c r="U210" s="24">
        <f t="shared" si="404"/>
        <v>220000</v>
      </c>
      <c r="V210" s="24">
        <f t="shared" si="395"/>
        <v>22000</v>
      </c>
      <c r="W210" s="25">
        <f t="shared" si="396"/>
        <v>198000</v>
      </c>
      <c r="X210" s="25">
        <f t="shared" si="397"/>
        <v>7333.333333333333</v>
      </c>
      <c r="Y210" s="25">
        <f t="shared" si="398"/>
        <v>916.66666666666663</v>
      </c>
      <c r="Z210" s="292"/>
      <c r="AA210" s="257"/>
      <c r="AB210" s="25">
        <f t="shared" si="399"/>
        <v>0</v>
      </c>
      <c r="AC210" s="25">
        <f t="shared" si="399"/>
        <v>0</v>
      </c>
      <c r="AD210" s="25"/>
      <c r="AE210" s="25"/>
    </row>
    <row r="211" spans="1:31">
      <c r="A211" s="50">
        <v>111</v>
      </c>
      <c r="B211" s="117" t="s">
        <v>173</v>
      </c>
      <c r="C211" s="24">
        <f>105000+5000</f>
        <v>110000</v>
      </c>
      <c r="D211" s="25">
        <f>+AB211</f>
        <v>7333.333333333333</v>
      </c>
      <c r="E211" s="26">
        <f t="shared" si="388"/>
        <v>102666.66666666667</v>
      </c>
      <c r="F211" s="24">
        <f t="shared" si="389"/>
        <v>10266.666666666668</v>
      </c>
      <c r="G211" s="26">
        <f t="shared" si="390"/>
        <v>92400</v>
      </c>
      <c r="H211" s="25">
        <f t="shared" si="391"/>
        <v>0</v>
      </c>
      <c r="I211" s="25">
        <f t="shared" si="392"/>
        <v>0</v>
      </c>
      <c r="J211" s="25">
        <f t="shared" si="392"/>
        <v>0</v>
      </c>
      <c r="K211" s="25">
        <f t="shared" si="393"/>
        <v>92400</v>
      </c>
      <c r="L211" s="373" t="s">
        <v>433</v>
      </c>
      <c r="M211" s="374"/>
      <c r="N211" s="374"/>
      <c r="O211" s="375"/>
      <c r="R211" s="35">
        <v>111</v>
      </c>
      <c r="S211" s="117" t="s">
        <v>173</v>
      </c>
      <c r="T211" s="24">
        <f t="shared" ref="T211:U211" si="405">105000+5000</f>
        <v>110000</v>
      </c>
      <c r="U211" s="24">
        <f t="shared" si="405"/>
        <v>110000</v>
      </c>
      <c r="V211" s="24">
        <f t="shared" si="395"/>
        <v>11000</v>
      </c>
      <c r="W211" s="25">
        <f t="shared" si="396"/>
        <v>99000</v>
      </c>
      <c r="X211" s="25">
        <f t="shared" si="397"/>
        <v>3666.6666666666665</v>
      </c>
      <c r="Y211" s="25">
        <f t="shared" si="398"/>
        <v>458.33333333333331</v>
      </c>
      <c r="Z211" s="292">
        <v>2</v>
      </c>
      <c r="AA211" s="257"/>
      <c r="AB211" s="25">
        <f t="shared" si="399"/>
        <v>7333.333333333333</v>
      </c>
      <c r="AC211" s="25">
        <f t="shared" si="399"/>
        <v>0</v>
      </c>
      <c r="AD211" s="25"/>
      <c r="AE211" s="25"/>
    </row>
    <row r="212" spans="1:31">
      <c r="A212" s="50">
        <v>112</v>
      </c>
      <c r="B212" s="117" t="s">
        <v>373</v>
      </c>
      <c r="C212" s="24">
        <v>110000</v>
      </c>
      <c r="D212" s="25">
        <f t="shared" ref="D212" si="406">+AB212</f>
        <v>3666.6666666666665</v>
      </c>
      <c r="E212" s="26">
        <f t="shared" si="388"/>
        <v>106333.33333333333</v>
      </c>
      <c r="F212" s="24">
        <f t="shared" si="389"/>
        <v>10633.333333333334</v>
      </c>
      <c r="G212" s="26">
        <f t="shared" si="390"/>
        <v>95700</v>
      </c>
      <c r="H212" s="25">
        <f t="shared" si="391"/>
        <v>0</v>
      </c>
      <c r="I212" s="25">
        <f t="shared" ref="I212:J215" si="407">+AD212</f>
        <v>0</v>
      </c>
      <c r="J212" s="25">
        <f t="shared" si="407"/>
        <v>0</v>
      </c>
      <c r="K212" s="25">
        <f t="shared" si="393"/>
        <v>95700</v>
      </c>
      <c r="L212" s="373" t="s">
        <v>429</v>
      </c>
      <c r="M212" s="374"/>
      <c r="N212" s="374"/>
      <c r="O212" s="375"/>
      <c r="R212" s="35">
        <v>112</v>
      </c>
      <c r="S212" s="117" t="s">
        <v>434</v>
      </c>
      <c r="T212" s="24">
        <v>110000</v>
      </c>
      <c r="U212" s="24">
        <v>110000</v>
      </c>
      <c r="V212" s="24">
        <f t="shared" si="395"/>
        <v>11000</v>
      </c>
      <c r="W212" s="25">
        <f t="shared" si="396"/>
        <v>99000</v>
      </c>
      <c r="X212" s="25">
        <f t="shared" si="397"/>
        <v>3666.6666666666665</v>
      </c>
      <c r="Y212" s="25">
        <f t="shared" si="398"/>
        <v>458.33333333333331</v>
      </c>
      <c r="Z212" s="292">
        <v>1</v>
      </c>
      <c r="AA212" s="257"/>
      <c r="AB212" s="25">
        <f t="shared" ref="AB212:AC215" si="408">+Z212*X212</f>
        <v>3666.6666666666665</v>
      </c>
      <c r="AC212" s="25">
        <f t="shared" si="408"/>
        <v>0</v>
      </c>
      <c r="AD212" s="25"/>
      <c r="AE212" s="25"/>
    </row>
    <row r="213" spans="1:31">
      <c r="A213" s="50">
        <v>113</v>
      </c>
      <c r="B213" s="117" t="s">
        <v>435</v>
      </c>
      <c r="C213" s="24">
        <v>263998</v>
      </c>
      <c r="D213" s="25">
        <f>+AB213</f>
        <v>0</v>
      </c>
      <c r="E213" s="26">
        <f t="shared" si="388"/>
        <v>263998</v>
      </c>
      <c r="F213" s="24">
        <f t="shared" si="389"/>
        <v>26399.800000000003</v>
      </c>
      <c r="G213" s="26">
        <f t="shared" si="390"/>
        <v>237598.2</v>
      </c>
      <c r="H213" s="25">
        <f t="shared" si="391"/>
        <v>0</v>
      </c>
      <c r="I213" s="25">
        <f t="shared" si="407"/>
        <v>0</v>
      </c>
      <c r="J213" s="25">
        <f t="shared" si="407"/>
        <v>0</v>
      </c>
      <c r="K213" s="25">
        <f t="shared" si="393"/>
        <v>237598.2</v>
      </c>
      <c r="L213" s="373" t="s">
        <v>436</v>
      </c>
      <c r="M213" s="374"/>
      <c r="N213" s="374"/>
      <c r="O213" s="375"/>
      <c r="R213" s="35">
        <v>112</v>
      </c>
      <c r="S213" s="117" t="s">
        <v>437</v>
      </c>
      <c r="T213" s="24">
        <v>220000</v>
      </c>
      <c r="U213" s="24">
        <v>220000</v>
      </c>
      <c r="V213" s="24">
        <f t="shared" si="395"/>
        <v>22000</v>
      </c>
      <c r="W213" s="25">
        <f t="shared" si="396"/>
        <v>198000</v>
      </c>
      <c r="X213" s="25">
        <f t="shared" si="397"/>
        <v>7333.333333333333</v>
      </c>
      <c r="Y213" s="25">
        <f t="shared" si="398"/>
        <v>916.66666666666663</v>
      </c>
      <c r="Z213" s="292"/>
      <c r="AA213" s="257"/>
      <c r="AB213" s="25">
        <f t="shared" si="408"/>
        <v>0</v>
      </c>
      <c r="AC213" s="25">
        <f t="shared" si="408"/>
        <v>0</v>
      </c>
      <c r="AD213" s="25"/>
      <c r="AE213" s="25"/>
    </row>
    <row r="214" spans="1:31">
      <c r="A214" s="50">
        <v>114</v>
      </c>
      <c r="B214" s="117" t="s">
        <v>438</v>
      </c>
      <c r="C214" s="24">
        <v>110000</v>
      </c>
      <c r="D214" s="25">
        <f>+AB214</f>
        <v>99000</v>
      </c>
      <c r="E214" s="26">
        <f t="shared" si="388"/>
        <v>11000</v>
      </c>
      <c r="F214" s="24">
        <f t="shared" si="389"/>
        <v>1100</v>
      </c>
      <c r="G214" s="26">
        <f t="shared" si="390"/>
        <v>9900</v>
      </c>
      <c r="H214" s="25">
        <f t="shared" si="391"/>
        <v>0</v>
      </c>
      <c r="I214" s="25">
        <f t="shared" si="407"/>
        <v>0</v>
      </c>
      <c r="J214" s="25">
        <f t="shared" si="407"/>
        <v>0</v>
      </c>
      <c r="K214" s="25">
        <f t="shared" si="393"/>
        <v>9900</v>
      </c>
      <c r="L214" s="373" t="s">
        <v>439</v>
      </c>
      <c r="M214" s="374"/>
      <c r="N214" s="374"/>
      <c r="O214" s="375"/>
      <c r="R214" s="35">
        <v>112</v>
      </c>
      <c r="S214" s="117" t="s">
        <v>438</v>
      </c>
      <c r="T214" s="24">
        <v>110000</v>
      </c>
      <c r="U214" s="24">
        <v>110000</v>
      </c>
      <c r="V214" s="24">
        <f t="shared" si="395"/>
        <v>11000</v>
      </c>
      <c r="W214" s="25">
        <f t="shared" si="396"/>
        <v>99000</v>
      </c>
      <c r="X214" s="25">
        <f t="shared" si="397"/>
        <v>3666.6666666666665</v>
      </c>
      <c r="Y214" s="25">
        <f t="shared" si="398"/>
        <v>458.33333333333331</v>
      </c>
      <c r="Z214" s="292">
        <v>27</v>
      </c>
      <c r="AA214" s="257"/>
      <c r="AB214" s="25">
        <f t="shared" si="408"/>
        <v>99000</v>
      </c>
      <c r="AC214" s="25">
        <f t="shared" si="408"/>
        <v>0</v>
      </c>
      <c r="AD214" s="25"/>
      <c r="AE214" s="25"/>
    </row>
    <row r="215" spans="1:31">
      <c r="A215" s="50">
        <v>115</v>
      </c>
      <c r="B215" s="117" t="s">
        <v>440</v>
      </c>
      <c r="C215" s="24">
        <v>220000</v>
      </c>
      <c r="D215" s="25">
        <f>+AB215</f>
        <v>110000</v>
      </c>
      <c r="E215" s="26">
        <f t="shared" si="388"/>
        <v>110000</v>
      </c>
      <c r="F215" s="24">
        <f t="shared" si="389"/>
        <v>11000</v>
      </c>
      <c r="G215" s="26">
        <f t="shared" si="390"/>
        <v>99000</v>
      </c>
      <c r="H215" s="25">
        <f t="shared" si="391"/>
        <v>0</v>
      </c>
      <c r="I215" s="25">
        <f t="shared" si="407"/>
        <v>0</v>
      </c>
      <c r="J215" s="25">
        <f t="shared" si="407"/>
        <v>0</v>
      </c>
      <c r="K215" s="25">
        <f t="shared" si="393"/>
        <v>99000</v>
      </c>
      <c r="L215" s="373" t="s">
        <v>441</v>
      </c>
      <c r="M215" s="374"/>
      <c r="N215" s="374"/>
      <c r="O215" s="375"/>
      <c r="R215" s="35">
        <v>112</v>
      </c>
      <c r="S215" s="117" t="s">
        <v>442</v>
      </c>
      <c r="T215" s="24">
        <v>220000</v>
      </c>
      <c r="U215" s="24">
        <v>220000</v>
      </c>
      <c r="V215" s="24">
        <f t="shared" si="395"/>
        <v>22000</v>
      </c>
      <c r="W215" s="25">
        <f t="shared" si="396"/>
        <v>198000</v>
      </c>
      <c r="X215" s="25">
        <f t="shared" si="397"/>
        <v>7333.333333333333</v>
      </c>
      <c r="Y215" s="25">
        <f t="shared" si="398"/>
        <v>916.66666666666663</v>
      </c>
      <c r="Z215" s="292">
        <v>15</v>
      </c>
      <c r="AA215" s="257"/>
      <c r="AB215" s="25">
        <f t="shared" si="408"/>
        <v>110000</v>
      </c>
      <c r="AC215" s="25">
        <f t="shared" si="408"/>
        <v>0</v>
      </c>
      <c r="AD215" s="25"/>
      <c r="AE215" s="25"/>
    </row>
    <row r="216" spans="1:31">
      <c r="A216" s="92"/>
      <c r="B216" s="106"/>
      <c r="C216" s="107"/>
      <c r="D216" s="108"/>
      <c r="E216" s="109"/>
      <c r="F216" s="109"/>
      <c r="G216" s="108"/>
      <c r="H216" s="108"/>
      <c r="I216" s="108"/>
      <c r="J216" s="108"/>
      <c r="K216" s="108"/>
      <c r="L216" s="109"/>
      <c r="M216" s="109"/>
      <c r="N216" s="176"/>
      <c r="O216" s="176"/>
      <c r="R216" s="11"/>
      <c r="S216" s="106"/>
      <c r="T216" s="107"/>
      <c r="U216" s="109"/>
      <c r="V216" s="109"/>
      <c r="W216" s="108"/>
      <c r="X216" s="108"/>
      <c r="Y216" s="108"/>
      <c r="Z216" s="314"/>
      <c r="AA216" s="108"/>
      <c r="AB216" s="108"/>
      <c r="AC216" s="108"/>
      <c r="AD216" s="108"/>
      <c r="AE216" s="108"/>
    </row>
    <row r="217" spans="1:31" ht="15" customHeight="1">
      <c r="A217" s="92"/>
      <c r="B217" s="267" t="s">
        <v>179</v>
      </c>
      <c r="C217" s="268"/>
      <c r="D217" s="108"/>
      <c r="E217" s="109"/>
      <c r="F217" s="109"/>
      <c r="G217" s="108"/>
      <c r="H217" s="108"/>
      <c r="I217" s="108"/>
      <c r="J217" s="108"/>
      <c r="K217" s="108"/>
      <c r="L217" s="109"/>
      <c r="M217" s="109"/>
      <c r="N217" s="176"/>
      <c r="O217" s="176"/>
      <c r="R217" s="11"/>
      <c r="S217" s="246" t="s">
        <v>179</v>
      </c>
      <c r="T217" s="247"/>
      <c r="U217" s="109"/>
      <c r="V217" s="109"/>
      <c r="W217" s="108"/>
      <c r="X217" s="108"/>
      <c r="Y217" s="108"/>
      <c r="Z217" s="314"/>
      <c r="AA217" s="108"/>
      <c r="AB217" s="108"/>
      <c r="AC217" s="108"/>
      <c r="AD217" s="108"/>
      <c r="AE217" s="108"/>
    </row>
    <row r="218" spans="1:31" ht="15.75" thickBot="1">
      <c r="A218" s="92"/>
      <c r="B218" s="106"/>
      <c r="C218" s="107"/>
      <c r="D218" s="108"/>
      <c r="E218" s="109"/>
      <c r="F218" s="109"/>
      <c r="G218" s="108"/>
      <c r="H218" s="108"/>
      <c r="I218" s="108"/>
      <c r="J218" s="108"/>
      <c r="K218" s="108"/>
      <c r="L218" s="109"/>
      <c r="M218" s="109"/>
      <c r="N218" s="176"/>
      <c r="O218" s="176"/>
      <c r="R218" s="11"/>
      <c r="S218" s="106"/>
      <c r="T218" s="107"/>
      <c r="U218" s="109"/>
      <c r="V218" s="109"/>
      <c r="W218" s="108"/>
      <c r="X218" s="108"/>
      <c r="Y218" s="108"/>
      <c r="Z218" s="314"/>
      <c r="AA218" s="108"/>
      <c r="AB218" s="108"/>
      <c r="AC218" s="108"/>
      <c r="AD218" s="108"/>
      <c r="AE218" s="108"/>
    </row>
    <row r="219" spans="1:31" ht="15.75" thickBot="1">
      <c r="A219" s="92"/>
      <c r="B219" s="19" t="s">
        <v>180</v>
      </c>
      <c r="C219" s="82"/>
      <c r="D219" s="32"/>
      <c r="E219" s="34"/>
      <c r="F219" s="34"/>
      <c r="G219" s="32"/>
      <c r="H219" s="32"/>
      <c r="I219" s="32"/>
      <c r="J219" s="32"/>
      <c r="K219" s="32"/>
      <c r="L219" s="34"/>
      <c r="M219" s="34"/>
      <c r="N219" s="176"/>
      <c r="O219" s="176"/>
      <c r="R219" s="11"/>
      <c r="S219" s="19" t="s">
        <v>180</v>
      </c>
      <c r="T219" s="82"/>
      <c r="U219" s="34"/>
      <c r="V219" s="34"/>
      <c r="W219" s="32"/>
      <c r="X219" s="32"/>
      <c r="Y219" s="32"/>
      <c r="Z219" s="294"/>
      <c r="AA219" s="32"/>
      <c r="AB219" s="32"/>
      <c r="AC219" s="32"/>
      <c r="AD219" s="32"/>
      <c r="AE219" s="32"/>
    </row>
    <row r="220" spans="1:31">
      <c r="A220" s="50">
        <v>116</v>
      </c>
      <c r="B220" s="85" t="s">
        <v>181</v>
      </c>
      <c r="C220" s="24">
        <v>340000</v>
      </c>
      <c r="D220" s="25">
        <f t="shared" ref="D220:D221" si="409">+AB220</f>
        <v>0</v>
      </c>
      <c r="E220" s="26">
        <f t="shared" ref="E220:E221" si="410">C220-D220</f>
        <v>340000</v>
      </c>
      <c r="F220" s="24">
        <f t="shared" ref="F220:F221" si="411">E220*10%</f>
        <v>34000</v>
      </c>
      <c r="G220" s="26">
        <f t="shared" ref="G220:G221" si="412">+E220-F220</f>
        <v>306000</v>
      </c>
      <c r="H220" s="25">
        <f t="shared" ref="H220:H221" si="413">AC220</f>
        <v>0</v>
      </c>
      <c r="I220" s="25">
        <f t="shared" ref="I220:J221" si="414">+AD220</f>
        <v>0</v>
      </c>
      <c r="J220" s="25">
        <v>0</v>
      </c>
      <c r="K220" s="25">
        <f t="shared" ref="K220:K221" si="415">G220-(H220+I220+J220)</f>
        <v>306000</v>
      </c>
      <c r="L220" s="373"/>
      <c r="M220" s="374"/>
      <c r="N220" s="374"/>
      <c r="O220" s="375"/>
      <c r="R220" s="50">
        <v>113</v>
      </c>
      <c r="S220" s="85" t="s">
        <v>181</v>
      </c>
      <c r="T220" s="24">
        <v>340000</v>
      </c>
      <c r="U220" s="24">
        <v>340000</v>
      </c>
      <c r="V220" s="24">
        <f t="shared" ref="V220:V221" si="416">U220*10%</f>
        <v>34000</v>
      </c>
      <c r="W220" s="25">
        <f t="shared" ref="W220:W221" si="417">+U220-V220</f>
        <v>306000</v>
      </c>
      <c r="X220" s="25">
        <f t="shared" ref="X220:X221" si="418">+U220/30</f>
        <v>11333.333333333334</v>
      </c>
      <c r="Y220" s="25">
        <f t="shared" ref="Y220:Y221" si="419">+X220/8</f>
        <v>1416.6666666666667</v>
      </c>
      <c r="Z220" s="292"/>
      <c r="AA220" s="257"/>
      <c r="AB220" s="25">
        <f t="shared" ref="AB220:AC221" si="420">+Z220*X220</f>
        <v>0</v>
      </c>
      <c r="AC220" s="25">
        <f t="shared" si="420"/>
        <v>0</v>
      </c>
      <c r="AD220" s="25"/>
      <c r="AE220" s="25">
        <v>490</v>
      </c>
    </row>
    <row r="221" spans="1:31">
      <c r="A221" s="50">
        <v>117</v>
      </c>
      <c r="B221" s="90" t="s">
        <v>183</v>
      </c>
      <c r="C221" s="24">
        <f>210000+10000</f>
        <v>220000</v>
      </c>
      <c r="D221" s="25">
        <f t="shared" si="409"/>
        <v>0</v>
      </c>
      <c r="E221" s="26">
        <f t="shared" si="410"/>
        <v>220000</v>
      </c>
      <c r="F221" s="24">
        <f t="shared" si="411"/>
        <v>22000</v>
      </c>
      <c r="G221" s="26">
        <f t="shared" si="412"/>
        <v>198000</v>
      </c>
      <c r="H221" s="25">
        <f t="shared" si="413"/>
        <v>0</v>
      </c>
      <c r="I221" s="25">
        <f t="shared" si="414"/>
        <v>0</v>
      </c>
      <c r="J221" s="25">
        <f t="shared" si="414"/>
        <v>0</v>
      </c>
      <c r="K221" s="25">
        <f t="shared" si="415"/>
        <v>198000</v>
      </c>
      <c r="L221" s="373"/>
      <c r="M221" s="374"/>
      <c r="N221" s="374"/>
      <c r="O221" s="375"/>
      <c r="R221" s="50">
        <v>114</v>
      </c>
      <c r="S221" s="90" t="s">
        <v>183</v>
      </c>
      <c r="T221" s="24">
        <f t="shared" ref="T221:U221" si="421">210000+10000</f>
        <v>220000</v>
      </c>
      <c r="U221" s="24">
        <f t="shared" si="421"/>
        <v>220000</v>
      </c>
      <c r="V221" s="24">
        <f t="shared" si="416"/>
        <v>22000</v>
      </c>
      <c r="W221" s="25">
        <f t="shared" si="417"/>
        <v>198000</v>
      </c>
      <c r="X221" s="25">
        <f t="shared" si="418"/>
        <v>7333.333333333333</v>
      </c>
      <c r="Y221" s="25">
        <f t="shared" si="419"/>
        <v>916.66666666666663</v>
      </c>
      <c r="Z221" s="292"/>
      <c r="AA221" s="257"/>
      <c r="AB221" s="25">
        <f t="shared" si="420"/>
        <v>0</v>
      </c>
      <c r="AC221" s="25">
        <f t="shared" si="420"/>
        <v>0</v>
      </c>
      <c r="AD221" s="25"/>
      <c r="AE221" s="25"/>
    </row>
    <row r="222" spans="1:31">
      <c r="A222" s="92"/>
      <c r="B222" s="106"/>
      <c r="C222" s="107"/>
      <c r="D222" s="108"/>
      <c r="E222" s="109"/>
      <c r="F222" s="109"/>
      <c r="G222" s="108"/>
      <c r="H222" s="108"/>
      <c r="I222" s="108"/>
      <c r="J222" s="108"/>
      <c r="K222" s="108"/>
      <c r="L222" s="109"/>
      <c r="M222" s="109"/>
      <c r="N222" s="176"/>
      <c r="O222" s="176"/>
      <c r="R222" s="11"/>
      <c r="S222" s="106"/>
      <c r="T222" s="107"/>
      <c r="U222" s="109"/>
      <c r="V222" s="109"/>
      <c r="W222" s="108"/>
      <c r="X222" s="108"/>
      <c r="Y222" s="108"/>
      <c r="Z222" s="314"/>
      <c r="AA222" s="108"/>
      <c r="AB222" s="108"/>
      <c r="AC222" s="108"/>
      <c r="AD222" s="108"/>
      <c r="AE222" s="108"/>
    </row>
    <row r="223" spans="1:31" ht="15" customHeight="1">
      <c r="A223" s="92"/>
      <c r="B223" s="267" t="s">
        <v>184</v>
      </c>
      <c r="C223" s="268"/>
      <c r="D223" s="108"/>
      <c r="E223" s="109"/>
      <c r="F223" s="109"/>
      <c r="G223" s="108"/>
      <c r="H223" s="108"/>
      <c r="I223" s="108"/>
      <c r="J223" s="108"/>
      <c r="K223" s="108"/>
      <c r="L223" s="109"/>
      <c r="M223" s="109"/>
      <c r="N223" s="176"/>
      <c r="O223" s="176"/>
      <c r="R223" s="11"/>
      <c r="S223" s="246" t="s">
        <v>184</v>
      </c>
      <c r="T223" s="247"/>
      <c r="U223" s="109"/>
      <c r="V223" s="109"/>
      <c r="W223" s="108"/>
      <c r="X223" s="108"/>
      <c r="Y223" s="108"/>
      <c r="Z223" s="314"/>
      <c r="AA223" s="108"/>
      <c r="AB223" s="108"/>
      <c r="AC223" s="108"/>
      <c r="AD223" s="108"/>
      <c r="AE223" s="108"/>
    </row>
    <row r="224" spans="1:31" ht="15.75" thickBot="1">
      <c r="A224" s="92"/>
      <c r="B224" s="106"/>
      <c r="C224" s="107"/>
      <c r="D224" s="108"/>
      <c r="E224" s="109"/>
      <c r="F224" s="109"/>
      <c r="G224" s="108"/>
      <c r="H224" s="108"/>
      <c r="I224" s="108"/>
      <c r="J224" s="108"/>
      <c r="K224" s="108"/>
      <c r="L224" s="109"/>
      <c r="M224" s="109"/>
      <c r="N224" s="176"/>
      <c r="O224" s="176"/>
      <c r="R224" s="11"/>
      <c r="S224" s="106"/>
      <c r="T224" s="107"/>
      <c r="U224" s="109"/>
      <c r="V224" s="109"/>
      <c r="W224" s="108"/>
      <c r="X224" s="108"/>
      <c r="Y224" s="108"/>
      <c r="Z224" s="314"/>
      <c r="AA224" s="108"/>
      <c r="AB224" s="108"/>
      <c r="AC224" s="108"/>
      <c r="AD224" s="108"/>
      <c r="AE224" s="108"/>
    </row>
    <row r="225" spans="1:31" ht="15.75" thickBot="1">
      <c r="A225" s="92"/>
      <c r="B225" s="19" t="s">
        <v>185</v>
      </c>
      <c r="C225" s="59"/>
      <c r="D225" s="41"/>
      <c r="E225" s="40"/>
      <c r="F225" s="40"/>
      <c r="G225" s="41"/>
      <c r="H225" s="41"/>
      <c r="I225" s="41"/>
      <c r="J225" s="41"/>
      <c r="K225" s="41"/>
      <c r="L225" s="40"/>
      <c r="M225" s="40"/>
      <c r="N225" s="176"/>
      <c r="O225" s="176"/>
      <c r="R225" s="11"/>
      <c r="S225" s="19" t="s">
        <v>185</v>
      </c>
      <c r="T225" s="59"/>
      <c r="U225" s="40"/>
      <c r="V225" s="40"/>
      <c r="W225" s="41"/>
      <c r="X225" s="41"/>
      <c r="Y225" s="41"/>
      <c r="Z225" s="295"/>
      <c r="AA225" s="41"/>
      <c r="AB225" s="41"/>
      <c r="AC225" s="41"/>
      <c r="AD225" s="41"/>
      <c r="AE225" s="41"/>
    </row>
    <row r="226" spans="1:31" ht="15" customHeight="1">
      <c r="A226" s="50">
        <v>118</v>
      </c>
      <c r="B226" s="85" t="s">
        <v>186</v>
      </c>
      <c r="C226" s="24">
        <v>285000</v>
      </c>
      <c r="D226" s="25">
        <f t="shared" ref="D226:D228" si="422">+AB226</f>
        <v>0</v>
      </c>
      <c r="E226" s="26">
        <f t="shared" ref="E226:E228" si="423">C226-D226</f>
        <v>285000</v>
      </c>
      <c r="F226" s="24">
        <f t="shared" ref="F226:F228" si="424">E226*10%</f>
        <v>28500</v>
      </c>
      <c r="G226" s="26">
        <f t="shared" ref="G226:G228" si="425">+E226-F226</f>
        <v>256500</v>
      </c>
      <c r="H226" s="25">
        <f t="shared" ref="H226:H228" si="426">AC226</f>
        <v>0</v>
      </c>
      <c r="I226" s="25">
        <f t="shared" ref="I226:J228" si="427">+AD226</f>
        <v>0</v>
      </c>
      <c r="J226" s="25">
        <f t="shared" si="427"/>
        <v>0</v>
      </c>
      <c r="K226" s="25">
        <f t="shared" ref="K226:K228" si="428">G226-(H226+I226+J226)</f>
        <v>256500</v>
      </c>
      <c r="L226" s="373"/>
      <c r="M226" s="374"/>
      <c r="N226" s="374"/>
      <c r="O226" s="375"/>
      <c r="R226" s="35">
        <v>115</v>
      </c>
      <c r="S226" s="85" t="s">
        <v>186</v>
      </c>
      <c r="T226" s="24">
        <v>270000</v>
      </c>
      <c r="U226" s="24">
        <v>270000</v>
      </c>
      <c r="V226" s="24">
        <f t="shared" ref="V226:V228" si="429">U226*10%</f>
        <v>27000</v>
      </c>
      <c r="W226" s="25">
        <f t="shared" ref="W226:W228" si="430">+U226-V226</f>
        <v>243000</v>
      </c>
      <c r="X226" s="25">
        <f t="shared" ref="X226:X228" si="431">+U226/30</f>
        <v>9000</v>
      </c>
      <c r="Y226" s="25">
        <f t="shared" ref="Y226:Y228" si="432">+X226/8</f>
        <v>1125</v>
      </c>
      <c r="Z226" s="306"/>
      <c r="AA226" s="257"/>
      <c r="AB226" s="25">
        <f t="shared" ref="AB226:AC228" si="433">+Z226*X226</f>
        <v>0</v>
      </c>
      <c r="AC226" s="25">
        <f t="shared" si="433"/>
        <v>0</v>
      </c>
      <c r="AD226" s="25"/>
      <c r="AE226" s="25"/>
    </row>
    <row r="227" spans="1:31" ht="15" customHeight="1">
      <c r="A227" s="50">
        <v>119</v>
      </c>
      <c r="B227" s="90" t="s">
        <v>188</v>
      </c>
      <c r="C227" s="24">
        <v>285000</v>
      </c>
      <c r="D227" s="25">
        <f t="shared" si="422"/>
        <v>0</v>
      </c>
      <c r="E227" s="26">
        <f t="shared" si="423"/>
        <v>285000</v>
      </c>
      <c r="F227" s="24">
        <f t="shared" si="424"/>
        <v>28500</v>
      </c>
      <c r="G227" s="26">
        <f t="shared" si="425"/>
        <v>256500</v>
      </c>
      <c r="H227" s="25">
        <f t="shared" si="426"/>
        <v>0</v>
      </c>
      <c r="I227" s="25">
        <f t="shared" si="427"/>
        <v>0</v>
      </c>
      <c r="J227" s="25">
        <f t="shared" si="427"/>
        <v>0</v>
      </c>
      <c r="K227" s="25">
        <f t="shared" si="428"/>
        <v>256500</v>
      </c>
      <c r="L227" s="373"/>
      <c r="M227" s="374"/>
      <c r="N227" s="374"/>
      <c r="O227" s="375"/>
      <c r="R227" s="35">
        <v>116</v>
      </c>
      <c r="S227" s="90" t="s">
        <v>188</v>
      </c>
      <c r="T227" s="24">
        <v>270000</v>
      </c>
      <c r="U227" s="24">
        <v>270000</v>
      </c>
      <c r="V227" s="24">
        <f t="shared" si="429"/>
        <v>27000</v>
      </c>
      <c r="W227" s="25">
        <f t="shared" si="430"/>
        <v>243000</v>
      </c>
      <c r="X227" s="25">
        <f t="shared" si="431"/>
        <v>9000</v>
      </c>
      <c r="Y227" s="25">
        <f t="shared" si="432"/>
        <v>1125</v>
      </c>
      <c r="Z227" s="292"/>
      <c r="AA227" s="257"/>
      <c r="AB227" s="25">
        <f t="shared" si="433"/>
        <v>0</v>
      </c>
      <c r="AC227" s="25">
        <f t="shared" si="433"/>
        <v>0</v>
      </c>
      <c r="AD227" s="25"/>
      <c r="AE227" s="25"/>
    </row>
    <row r="228" spans="1:31" ht="15" customHeight="1">
      <c r="A228" s="50">
        <v>120</v>
      </c>
      <c r="B228" s="89" t="s">
        <v>189</v>
      </c>
      <c r="C228" s="24">
        <v>285000</v>
      </c>
      <c r="D228" s="25">
        <f t="shared" si="422"/>
        <v>0</v>
      </c>
      <c r="E228" s="26">
        <f t="shared" si="423"/>
        <v>285000</v>
      </c>
      <c r="F228" s="24">
        <f t="shared" si="424"/>
        <v>28500</v>
      </c>
      <c r="G228" s="26">
        <f t="shared" si="425"/>
        <v>256500</v>
      </c>
      <c r="H228" s="25">
        <f t="shared" si="426"/>
        <v>0</v>
      </c>
      <c r="I228" s="25">
        <f t="shared" si="427"/>
        <v>0</v>
      </c>
      <c r="J228" s="25">
        <f t="shared" si="427"/>
        <v>0</v>
      </c>
      <c r="K228" s="25">
        <f t="shared" si="428"/>
        <v>256500</v>
      </c>
      <c r="L228" s="373"/>
      <c r="M228" s="374"/>
      <c r="N228" s="374"/>
      <c r="O228" s="375"/>
      <c r="R228" s="35">
        <v>117</v>
      </c>
      <c r="S228" s="89" t="s">
        <v>189</v>
      </c>
      <c r="T228" s="24">
        <v>270000</v>
      </c>
      <c r="U228" s="24">
        <v>270000</v>
      </c>
      <c r="V228" s="24">
        <f t="shared" si="429"/>
        <v>27000</v>
      </c>
      <c r="W228" s="25">
        <f t="shared" si="430"/>
        <v>243000</v>
      </c>
      <c r="X228" s="25">
        <f t="shared" si="431"/>
        <v>9000</v>
      </c>
      <c r="Y228" s="25">
        <f t="shared" si="432"/>
        <v>1125</v>
      </c>
      <c r="Z228" s="292"/>
      <c r="AA228" s="257"/>
      <c r="AB228" s="25">
        <f t="shared" si="433"/>
        <v>0</v>
      </c>
      <c r="AC228" s="25">
        <f t="shared" si="433"/>
        <v>0</v>
      </c>
      <c r="AD228" s="25"/>
      <c r="AE228" s="25"/>
    </row>
    <row r="229" spans="1:31" ht="15.75" thickBot="1">
      <c r="A229" s="92"/>
      <c r="B229" s="106"/>
      <c r="C229" s="107"/>
      <c r="D229" s="108"/>
      <c r="E229" s="109"/>
      <c r="F229" s="109"/>
      <c r="G229" s="108"/>
      <c r="H229" s="108"/>
      <c r="I229" s="108"/>
      <c r="J229" s="108"/>
      <c r="K229" s="108"/>
      <c r="L229" s="109"/>
      <c r="M229" s="109"/>
      <c r="N229" s="176"/>
      <c r="O229" s="176"/>
      <c r="R229" s="11"/>
      <c r="S229" s="106"/>
      <c r="T229" s="107"/>
      <c r="U229" s="109"/>
      <c r="V229" s="109"/>
      <c r="W229" s="108"/>
      <c r="X229" s="108"/>
      <c r="Y229" s="108"/>
      <c r="Z229" s="314"/>
      <c r="AA229" s="108"/>
      <c r="AB229" s="108"/>
      <c r="AC229" s="108"/>
      <c r="AD229" s="108"/>
      <c r="AE229" s="108"/>
    </row>
    <row r="230" spans="1:31" ht="15.75" thickBot="1">
      <c r="A230" s="92"/>
      <c r="B230" s="208" t="s">
        <v>34</v>
      </c>
      <c r="C230" s="58">
        <f>SUM(C195:C228)</f>
        <v>5528998</v>
      </c>
      <c r="D230" s="58">
        <f>SUM(D195:D228)</f>
        <v>242000</v>
      </c>
      <c r="E230" s="58">
        <f>SUM(E195:E228)</f>
        <v>5286998</v>
      </c>
      <c r="F230" s="58">
        <f>SUM(F195:F228)</f>
        <v>528699.80000000005</v>
      </c>
      <c r="G230" s="58">
        <f>SUM(G195:G228)</f>
        <v>4758298.2</v>
      </c>
      <c r="H230" s="58">
        <f t="shared" ref="H230:J230" si="434">SUM(H195:H228)</f>
        <v>0</v>
      </c>
      <c r="I230" s="58">
        <f t="shared" si="434"/>
        <v>0</v>
      </c>
      <c r="J230" s="58">
        <f t="shared" si="434"/>
        <v>0</v>
      </c>
      <c r="K230" s="58">
        <f>SUM(K195:K228)</f>
        <v>4758298.2</v>
      </c>
      <c r="L230" s="109"/>
      <c r="M230" s="109"/>
      <c r="N230" s="176"/>
      <c r="O230" s="176"/>
      <c r="R230" s="11"/>
      <c r="S230" s="56" t="s">
        <v>34</v>
      </c>
      <c r="T230" s="57">
        <f>SUM(T195:T228)</f>
        <v>5440000</v>
      </c>
      <c r="U230" s="57">
        <f>SUM(U195:U228)</f>
        <v>5440000</v>
      </c>
      <c r="V230" s="57">
        <f>SUM(V195:V228)</f>
        <v>544000</v>
      </c>
      <c r="W230" s="57">
        <f>SUM(W195:W228)</f>
        <v>4896000</v>
      </c>
      <c r="X230" s="57">
        <f t="shared" ref="X230:AE230" si="435">SUM(X195:X228)</f>
        <v>181333.33333333334</v>
      </c>
      <c r="Y230" s="57">
        <f t="shared" si="435"/>
        <v>22666.666666666668</v>
      </c>
      <c r="Z230" s="300">
        <f t="shared" si="435"/>
        <v>48</v>
      </c>
      <c r="AA230" s="301">
        <f t="shared" si="435"/>
        <v>0</v>
      </c>
      <c r="AB230" s="57">
        <f t="shared" si="435"/>
        <v>242000</v>
      </c>
      <c r="AC230" s="57">
        <f t="shared" si="435"/>
        <v>0</v>
      </c>
      <c r="AD230" s="57">
        <f t="shared" si="435"/>
        <v>0</v>
      </c>
      <c r="AE230" s="57">
        <f t="shared" si="435"/>
        <v>490</v>
      </c>
    </row>
    <row r="231" spans="1:31">
      <c r="A231" s="92"/>
      <c r="B231" s="106"/>
      <c r="C231" s="107"/>
      <c r="D231" s="107"/>
      <c r="E231" s="109"/>
      <c r="F231" s="109"/>
      <c r="G231" s="108"/>
      <c r="H231" s="108"/>
      <c r="I231" s="108"/>
      <c r="J231" s="108"/>
      <c r="K231" s="108"/>
      <c r="L231" s="109"/>
      <c r="M231" s="109"/>
      <c r="N231" s="176"/>
      <c r="O231" s="176"/>
      <c r="R231" s="11"/>
      <c r="S231" s="106"/>
      <c r="T231" s="107"/>
      <c r="U231" s="109"/>
      <c r="V231" s="109"/>
      <c r="W231" s="108"/>
      <c r="X231" s="108"/>
      <c r="Y231" s="108"/>
      <c r="Z231" s="314"/>
      <c r="AA231" s="108"/>
      <c r="AB231" s="108"/>
      <c r="AC231" s="108"/>
      <c r="AD231" s="108"/>
      <c r="AE231" s="108"/>
    </row>
    <row r="232" spans="1:31" ht="15" customHeight="1">
      <c r="A232" s="92"/>
      <c r="B232" s="267" t="s">
        <v>190</v>
      </c>
      <c r="C232" s="268"/>
      <c r="D232" s="268"/>
      <c r="E232" s="109"/>
      <c r="F232" s="109"/>
      <c r="G232" s="108"/>
      <c r="H232" s="108"/>
      <c r="I232" s="108"/>
      <c r="J232" s="108"/>
      <c r="K232" s="108"/>
      <c r="L232" s="109"/>
      <c r="M232" s="109"/>
      <c r="N232" s="176"/>
      <c r="O232" s="176"/>
      <c r="R232" s="11"/>
      <c r="S232" s="246" t="s">
        <v>190</v>
      </c>
      <c r="T232" s="247"/>
      <c r="U232" s="109"/>
      <c r="V232" s="109"/>
      <c r="W232" s="108"/>
      <c r="X232" s="108"/>
      <c r="Y232" s="108"/>
      <c r="Z232" s="314"/>
      <c r="AA232" s="108"/>
      <c r="AB232" s="108"/>
      <c r="AC232" s="108"/>
      <c r="AD232" s="108"/>
      <c r="AE232" s="108"/>
    </row>
    <row r="233" spans="1:31" ht="15.75" thickBot="1">
      <c r="A233" s="92"/>
      <c r="B233" s="106"/>
      <c r="C233" s="107"/>
      <c r="D233" s="107"/>
      <c r="E233" s="109"/>
      <c r="F233" s="109"/>
      <c r="G233" s="108"/>
      <c r="H233" s="108"/>
      <c r="I233" s="108"/>
      <c r="J233" s="108"/>
      <c r="K233" s="108"/>
      <c r="L233" s="109"/>
      <c r="M233" s="109"/>
      <c r="N233" s="176"/>
      <c r="O233" s="176"/>
      <c r="R233" s="11"/>
      <c r="S233" s="106"/>
      <c r="T233" s="107"/>
      <c r="U233" s="109"/>
      <c r="V233" s="109"/>
      <c r="W233" s="108"/>
      <c r="X233" s="108"/>
      <c r="Y233" s="108"/>
      <c r="Z233" s="314"/>
      <c r="AA233" s="108"/>
      <c r="AB233" s="108"/>
      <c r="AC233" s="108"/>
      <c r="AD233" s="108"/>
      <c r="AE233" s="108"/>
    </row>
    <row r="234" spans="1:31" ht="15.75" thickBot="1">
      <c r="A234" s="269"/>
      <c r="B234" s="19" t="s">
        <v>191</v>
      </c>
      <c r="C234" s="39"/>
      <c r="D234" s="39"/>
      <c r="E234" s="40"/>
      <c r="F234" s="40"/>
      <c r="G234" s="41"/>
      <c r="H234" s="41"/>
      <c r="I234" s="41"/>
      <c r="J234" s="41"/>
      <c r="K234" s="41"/>
      <c r="L234" s="40"/>
      <c r="M234" s="40"/>
      <c r="N234" s="176"/>
      <c r="O234" s="176"/>
      <c r="R234" s="80"/>
      <c r="S234" s="19" t="s">
        <v>191</v>
      </c>
      <c r="T234" s="39"/>
      <c r="U234" s="40"/>
      <c r="V234" s="40"/>
      <c r="W234" s="41"/>
      <c r="X234" s="41"/>
      <c r="Y234" s="41"/>
      <c r="Z234" s="295"/>
      <c r="AA234" s="41"/>
      <c r="AB234" s="41"/>
      <c r="AC234" s="41"/>
      <c r="AD234" s="41"/>
      <c r="AE234" s="41"/>
    </row>
    <row r="235" spans="1:31">
      <c r="A235" s="270">
        <v>121</v>
      </c>
      <c r="B235" s="91" t="s">
        <v>192</v>
      </c>
      <c r="C235" s="24">
        <v>210000</v>
      </c>
      <c r="D235" s="25">
        <f t="shared" ref="D235:D238" si="436">+AB235</f>
        <v>0</v>
      </c>
      <c r="E235" s="26">
        <f t="shared" ref="E235:E238" si="437">C235-D235</f>
        <v>210000</v>
      </c>
      <c r="F235" s="24">
        <f t="shared" ref="F235:F238" si="438">E235*10%</f>
        <v>21000</v>
      </c>
      <c r="G235" s="26">
        <f t="shared" ref="G235:G238" si="439">+E235-F235</f>
        <v>189000</v>
      </c>
      <c r="H235" s="25">
        <f t="shared" ref="H235:H238" si="440">AC235</f>
        <v>0</v>
      </c>
      <c r="I235" s="25">
        <f t="shared" ref="I235:J238" si="441">+AD235</f>
        <v>0</v>
      </c>
      <c r="J235" s="25">
        <f t="shared" si="441"/>
        <v>0</v>
      </c>
      <c r="K235" s="25">
        <f t="shared" ref="K235:K238" si="442">G235-(H235+I235+J235)</f>
        <v>189000</v>
      </c>
      <c r="L235" s="373"/>
      <c r="M235" s="374"/>
      <c r="N235" s="374"/>
      <c r="O235" s="375"/>
      <c r="R235" s="79">
        <v>118</v>
      </c>
      <c r="S235" s="91" t="s">
        <v>192</v>
      </c>
      <c r="T235" s="24">
        <v>210000</v>
      </c>
      <c r="U235" s="24">
        <v>210000</v>
      </c>
      <c r="V235" s="24">
        <f t="shared" ref="V235:V238" si="443">U235*10%</f>
        <v>21000</v>
      </c>
      <c r="W235" s="25">
        <f t="shared" ref="W235:W238" si="444">+U235-V235</f>
        <v>189000</v>
      </c>
      <c r="X235" s="25">
        <f t="shared" ref="X235:X238" si="445">+U235/30</f>
        <v>7000</v>
      </c>
      <c r="Y235" s="25">
        <f t="shared" ref="Y235:Y238" si="446">+X235/8</f>
        <v>875</v>
      </c>
      <c r="Z235" s="292"/>
      <c r="AA235" s="257"/>
      <c r="AB235" s="25">
        <f t="shared" ref="AB235:AC238" si="447">+Z235*X235</f>
        <v>0</v>
      </c>
      <c r="AC235" s="25">
        <f t="shared" si="447"/>
        <v>0</v>
      </c>
      <c r="AD235" s="25"/>
      <c r="AE235" s="25"/>
    </row>
    <row r="236" spans="1:31">
      <c r="A236" s="270">
        <v>122</v>
      </c>
      <c r="B236" s="89" t="s">
        <v>193</v>
      </c>
      <c r="C236" s="24">
        <v>210000</v>
      </c>
      <c r="D236" s="25">
        <f t="shared" si="436"/>
        <v>14000</v>
      </c>
      <c r="E236" s="26">
        <f t="shared" si="437"/>
        <v>196000</v>
      </c>
      <c r="F236" s="24">
        <f t="shared" si="438"/>
        <v>19600</v>
      </c>
      <c r="G236" s="26">
        <f t="shared" si="439"/>
        <v>176400</v>
      </c>
      <c r="H236" s="25">
        <f t="shared" si="440"/>
        <v>0</v>
      </c>
      <c r="I236" s="25">
        <f t="shared" si="441"/>
        <v>0</v>
      </c>
      <c r="J236" s="25">
        <f t="shared" si="441"/>
        <v>0</v>
      </c>
      <c r="K236" s="25">
        <f t="shared" si="442"/>
        <v>176400</v>
      </c>
      <c r="L236" s="373" t="s">
        <v>443</v>
      </c>
      <c r="M236" s="374"/>
      <c r="N236" s="374"/>
      <c r="O236" s="375"/>
      <c r="R236" s="79">
        <v>119</v>
      </c>
      <c r="S236" s="89" t="s">
        <v>193</v>
      </c>
      <c r="T236" s="24">
        <v>210000</v>
      </c>
      <c r="U236" s="24">
        <v>210000</v>
      </c>
      <c r="V236" s="24">
        <f t="shared" si="443"/>
        <v>21000</v>
      </c>
      <c r="W236" s="25">
        <f t="shared" si="444"/>
        <v>189000</v>
      </c>
      <c r="X236" s="25">
        <f t="shared" si="445"/>
        <v>7000</v>
      </c>
      <c r="Y236" s="25">
        <f t="shared" si="446"/>
        <v>875</v>
      </c>
      <c r="Z236" s="292">
        <v>2</v>
      </c>
      <c r="AA236" s="257"/>
      <c r="AB236" s="25">
        <f t="shared" si="447"/>
        <v>14000</v>
      </c>
      <c r="AC236" s="25">
        <f t="shared" si="447"/>
        <v>0</v>
      </c>
      <c r="AD236" s="25"/>
      <c r="AE236" s="25"/>
    </row>
    <row r="237" spans="1:31" ht="18" customHeight="1">
      <c r="A237" s="270">
        <v>123</v>
      </c>
      <c r="B237" s="89" t="s">
        <v>194</v>
      </c>
      <c r="C237" s="24">
        <v>200000</v>
      </c>
      <c r="D237" s="24">
        <f>+AB237</f>
        <v>6666.666666666667</v>
      </c>
      <c r="E237" s="26">
        <f t="shared" si="437"/>
        <v>193333.33333333334</v>
      </c>
      <c r="F237" s="24">
        <f t="shared" si="438"/>
        <v>19333.333333333336</v>
      </c>
      <c r="G237" s="26">
        <f t="shared" si="439"/>
        <v>174000</v>
      </c>
      <c r="H237" s="25">
        <f t="shared" si="440"/>
        <v>0</v>
      </c>
      <c r="I237" s="25">
        <f t="shared" si="441"/>
        <v>0</v>
      </c>
      <c r="J237" s="25">
        <f t="shared" si="441"/>
        <v>0</v>
      </c>
      <c r="K237" s="25">
        <f t="shared" si="442"/>
        <v>174000</v>
      </c>
      <c r="L237" s="379" t="s">
        <v>444</v>
      </c>
      <c r="M237" s="380"/>
      <c r="N237" s="380"/>
      <c r="O237" s="381"/>
      <c r="P237" s="302"/>
      <c r="Q237" s="302"/>
      <c r="R237" s="79">
        <v>120</v>
      </c>
      <c r="S237" s="89" t="s">
        <v>194</v>
      </c>
      <c r="T237" s="24">
        <v>200000</v>
      </c>
      <c r="U237" s="24">
        <v>200000</v>
      </c>
      <c r="V237" s="24">
        <f t="shared" si="443"/>
        <v>20000</v>
      </c>
      <c r="W237" s="25">
        <f t="shared" si="444"/>
        <v>180000</v>
      </c>
      <c r="X237" s="25">
        <f t="shared" si="445"/>
        <v>6666.666666666667</v>
      </c>
      <c r="Y237" s="25">
        <f t="shared" si="446"/>
        <v>833.33333333333337</v>
      </c>
      <c r="Z237" s="292">
        <v>1</v>
      </c>
      <c r="AA237" s="257"/>
      <c r="AB237" s="25">
        <f t="shared" si="447"/>
        <v>6666.666666666667</v>
      </c>
      <c r="AC237" s="25">
        <f t="shared" si="447"/>
        <v>0</v>
      </c>
      <c r="AD237" s="25"/>
      <c r="AE237" s="25"/>
    </row>
    <row r="238" spans="1:31">
      <c r="A238" s="270">
        <v>124</v>
      </c>
      <c r="B238" s="89" t="s">
        <v>196</v>
      </c>
      <c r="C238" s="24">
        <v>210000</v>
      </c>
      <c r="D238" s="25">
        <f t="shared" si="436"/>
        <v>0</v>
      </c>
      <c r="E238" s="26">
        <f t="shared" si="437"/>
        <v>210000</v>
      </c>
      <c r="F238" s="24">
        <f t="shared" si="438"/>
        <v>21000</v>
      </c>
      <c r="G238" s="26">
        <f t="shared" si="439"/>
        <v>189000</v>
      </c>
      <c r="H238" s="25">
        <f t="shared" si="440"/>
        <v>0</v>
      </c>
      <c r="I238" s="25">
        <f t="shared" si="441"/>
        <v>0</v>
      </c>
      <c r="J238" s="25">
        <f t="shared" si="441"/>
        <v>0</v>
      </c>
      <c r="K238" s="25">
        <f t="shared" si="442"/>
        <v>189000</v>
      </c>
      <c r="L238" s="373"/>
      <c r="M238" s="374"/>
      <c r="N238" s="374"/>
      <c r="O238" s="375"/>
      <c r="R238" s="79">
        <v>121</v>
      </c>
      <c r="S238" s="89" t="s">
        <v>196</v>
      </c>
      <c r="T238" s="24">
        <v>210000</v>
      </c>
      <c r="U238" s="24">
        <v>210000</v>
      </c>
      <c r="V238" s="24">
        <f t="shared" si="443"/>
        <v>21000</v>
      </c>
      <c r="W238" s="25">
        <f t="shared" si="444"/>
        <v>189000</v>
      </c>
      <c r="X238" s="25">
        <f t="shared" si="445"/>
        <v>7000</v>
      </c>
      <c r="Y238" s="25">
        <f t="shared" si="446"/>
        <v>875</v>
      </c>
      <c r="Z238" s="292"/>
      <c r="AA238" s="257"/>
      <c r="AB238" s="25">
        <f t="shared" si="447"/>
        <v>0</v>
      </c>
      <c r="AC238" s="25">
        <f t="shared" si="447"/>
        <v>0</v>
      </c>
      <c r="AD238" s="25"/>
      <c r="AE238" s="25"/>
    </row>
    <row r="239" spans="1:31" ht="15.75" thickBot="1">
      <c r="A239" s="92"/>
      <c r="B239" s="106"/>
      <c r="C239" s="107"/>
      <c r="D239" s="108"/>
      <c r="E239" s="109"/>
      <c r="F239" s="109"/>
      <c r="G239" s="108"/>
      <c r="H239" s="108"/>
      <c r="I239" s="108"/>
      <c r="J239" s="108"/>
      <c r="K239" s="108"/>
      <c r="L239" s="109"/>
      <c r="M239" s="109"/>
      <c r="N239" s="176"/>
      <c r="O239" s="176"/>
      <c r="R239" s="11"/>
      <c r="S239" s="106"/>
      <c r="T239" s="107"/>
      <c r="U239" s="109"/>
      <c r="V239" s="109"/>
      <c r="W239" s="108"/>
      <c r="X239" s="108"/>
      <c r="Y239" s="108"/>
      <c r="Z239" s="314"/>
      <c r="AA239" s="108"/>
      <c r="AB239" s="108"/>
      <c r="AC239" s="108"/>
      <c r="AD239" s="108"/>
      <c r="AE239" s="108"/>
    </row>
    <row r="240" spans="1:31" ht="15.75" thickBot="1">
      <c r="A240" s="176"/>
      <c r="B240" s="19" t="s">
        <v>197</v>
      </c>
      <c r="C240" s="82"/>
      <c r="D240" s="41"/>
      <c r="E240" s="40"/>
      <c r="F240" s="40"/>
      <c r="G240" s="41"/>
      <c r="H240" s="41"/>
      <c r="I240" s="41"/>
      <c r="J240" s="41"/>
      <c r="K240" s="41"/>
      <c r="L240" s="40"/>
      <c r="M240" s="40"/>
      <c r="N240" s="176"/>
      <c r="O240" s="176"/>
      <c r="P240" s="316"/>
      <c r="S240" s="19" t="s">
        <v>197</v>
      </c>
      <c r="T240" s="82"/>
      <c r="U240" s="40"/>
      <c r="V240" s="40"/>
      <c r="W240" s="41"/>
      <c r="X240" s="41"/>
      <c r="Y240" s="41"/>
      <c r="Z240" s="295"/>
      <c r="AA240" s="41"/>
      <c r="AB240" s="41"/>
      <c r="AC240" s="41"/>
      <c r="AD240" s="41"/>
      <c r="AE240" s="41"/>
    </row>
    <row r="241" spans="1:31">
      <c r="A241" s="50">
        <v>125</v>
      </c>
      <c r="B241" s="91" t="s">
        <v>198</v>
      </c>
      <c r="C241" s="24">
        <v>230000</v>
      </c>
      <c r="D241" s="25">
        <f t="shared" ref="D241:D244" si="448">+AB241</f>
        <v>0</v>
      </c>
      <c r="E241" s="26">
        <f t="shared" ref="E241:E244" si="449">C241-D241</f>
        <v>230000</v>
      </c>
      <c r="F241" s="24">
        <f t="shared" ref="F241:F244" si="450">E241*10%</f>
        <v>23000</v>
      </c>
      <c r="G241" s="26">
        <f t="shared" ref="G241:G244" si="451">+E241-F241</f>
        <v>207000</v>
      </c>
      <c r="H241" s="25">
        <f t="shared" ref="H241:H244" si="452">AC241</f>
        <v>0</v>
      </c>
      <c r="I241" s="25">
        <f t="shared" ref="I241:J244" si="453">+AD241</f>
        <v>0</v>
      </c>
      <c r="J241" s="25">
        <f t="shared" si="453"/>
        <v>0</v>
      </c>
      <c r="K241" s="25">
        <f t="shared" ref="K241:K244" si="454">G241-(H241+I241+J241)</f>
        <v>207000</v>
      </c>
      <c r="L241" s="373"/>
      <c r="M241" s="374"/>
      <c r="N241" s="374"/>
      <c r="O241" s="375"/>
      <c r="R241" s="35">
        <v>122</v>
      </c>
      <c r="S241" s="91" t="s">
        <v>198</v>
      </c>
      <c r="T241" s="24">
        <v>230000</v>
      </c>
      <c r="U241" s="24">
        <v>230000</v>
      </c>
      <c r="V241" s="24">
        <f t="shared" ref="V241:V244" si="455">U241*10%</f>
        <v>23000</v>
      </c>
      <c r="W241" s="25">
        <f t="shared" ref="W241:W244" si="456">+U241-V241</f>
        <v>207000</v>
      </c>
      <c r="X241" s="25">
        <f t="shared" ref="X241:X244" si="457">+U241/30</f>
        <v>7666.666666666667</v>
      </c>
      <c r="Y241" s="25">
        <f t="shared" ref="Y241:Y244" si="458">+X241/8</f>
        <v>958.33333333333337</v>
      </c>
      <c r="Z241" s="292"/>
      <c r="AA241" s="257"/>
      <c r="AB241" s="25">
        <f t="shared" ref="AB241:AC244" si="459">+Z241*X241</f>
        <v>0</v>
      </c>
      <c r="AC241" s="25">
        <f t="shared" si="459"/>
        <v>0</v>
      </c>
      <c r="AD241" s="25"/>
      <c r="AE241" s="25"/>
    </row>
    <row r="242" spans="1:31">
      <c r="A242" s="50">
        <v>126</v>
      </c>
      <c r="B242" s="89" t="s">
        <v>199</v>
      </c>
      <c r="C242" s="24">
        <f>230000+15000</f>
        <v>245000</v>
      </c>
      <c r="D242" s="25">
        <f t="shared" si="448"/>
        <v>0</v>
      </c>
      <c r="E242" s="26">
        <v>230000</v>
      </c>
      <c r="F242" s="24">
        <f t="shared" si="450"/>
        <v>23000</v>
      </c>
      <c r="G242" s="26">
        <f t="shared" si="451"/>
        <v>207000</v>
      </c>
      <c r="H242" s="25">
        <f t="shared" si="452"/>
        <v>0</v>
      </c>
      <c r="I242" s="25">
        <f t="shared" si="453"/>
        <v>0</v>
      </c>
      <c r="J242" s="25">
        <f t="shared" si="453"/>
        <v>0</v>
      </c>
      <c r="K242" s="25">
        <f t="shared" si="454"/>
        <v>207000</v>
      </c>
      <c r="L242" s="373"/>
      <c r="M242" s="374"/>
      <c r="N242" s="374"/>
      <c r="O242" s="375"/>
      <c r="R242" s="35">
        <v>123</v>
      </c>
      <c r="S242" s="89" t="s">
        <v>199</v>
      </c>
      <c r="T242" s="24">
        <f t="shared" ref="T242:U243" si="460">230000+15000</f>
        <v>245000</v>
      </c>
      <c r="U242" s="24">
        <f t="shared" si="460"/>
        <v>245000</v>
      </c>
      <c r="V242" s="24">
        <f t="shared" si="455"/>
        <v>24500</v>
      </c>
      <c r="W242" s="25">
        <f t="shared" si="456"/>
        <v>220500</v>
      </c>
      <c r="X242" s="25">
        <f t="shared" si="457"/>
        <v>8166.666666666667</v>
      </c>
      <c r="Y242" s="25">
        <f t="shared" si="458"/>
        <v>1020.8333333333334</v>
      </c>
      <c r="Z242" s="292"/>
      <c r="AA242" s="257"/>
      <c r="AB242" s="25">
        <f t="shared" si="459"/>
        <v>0</v>
      </c>
      <c r="AC242" s="25">
        <f t="shared" si="459"/>
        <v>0</v>
      </c>
      <c r="AD242" s="25"/>
      <c r="AE242" s="25"/>
    </row>
    <row r="243" spans="1:31">
      <c r="A243" s="271">
        <v>127</v>
      </c>
      <c r="B243" s="121" t="s">
        <v>200</v>
      </c>
      <c r="C243" s="122">
        <f>230000+15000</f>
        <v>245000</v>
      </c>
      <c r="D243" s="25">
        <f t="shared" si="448"/>
        <v>0</v>
      </c>
      <c r="E243" s="26">
        <v>230000</v>
      </c>
      <c r="F243" s="24">
        <f t="shared" si="450"/>
        <v>23000</v>
      </c>
      <c r="G243" s="26">
        <f t="shared" si="451"/>
        <v>207000</v>
      </c>
      <c r="H243" s="25">
        <f t="shared" si="452"/>
        <v>0</v>
      </c>
      <c r="I243" s="25">
        <f t="shared" si="453"/>
        <v>0</v>
      </c>
      <c r="J243" s="25">
        <f t="shared" si="453"/>
        <v>0</v>
      </c>
      <c r="K243" s="25">
        <f t="shared" si="454"/>
        <v>207000</v>
      </c>
      <c r="L243" s="373"/>
      <c r="M243" s="374"/>
      <c r="N243" s="374"/>
      <c r="O243" s="375"/>
      <c r="P243" s="302"/>
      <c r="Q243" s="302"/>
      <c r="R243" s="120">
        <v>124</v>
      </c>
      <c r="S243" s="121" t="s">
        <v>200</v>
      </c>
      <c r="T243" s="122">
        <f t="shared" si="460"/>
        <v>245000</v>
      </c>
      <c r="U243" s="122">
        <f t="shared" si="460"/>
        <v>245000</v>
      </c>
      <c r="V243" s="24">
        <f t="shared" si="455"/>
        <v>24500</v>
      </c>
      <c r="W243" s="25">
        <f t="shared" si="456"/>
        <v>220500</v>
      </c>
      <c r="X243" s="25">
        <f t="shared" si="457"/>
        <v>8166.666666666667</v>
      </c>
      <c r="Y243" s="25">
        <f t="shared" si="458"/>
        <v>1020.8333333333334</v>
      </c>
      <c r="Z243" s="292"/>
      <c r="AA243" s="257"/>
      <c r="AB243" s="25">
        <f t="shared" si="459"/>
        <v>0</v>
      </c>
      <c r="AC243" s="25">
        <f t="shared" si="459"/>
        <v>0</v>
      </c>
      <c r="AD243" s="25"/>
      <c r="AE243" s="25"/>
    </row>
    <row r="244" spans="1:31">
      <c r="A244" s="50">
        <v>128</v>
      </c>
      <c r="B244" s="89" t="s">
        <v>201</v>
      </c>
      <c r="C244" s="24">
        <v>230000</v>
      </c>
      <c r="D244" s="25">
        <f t="shared" si="448"/>
        <v>0</v>
      </c>
      <c r="E244" s="26">
        <f t="shared" si="449"/>
        <v>230000</v>
      </c>
      <c r="F244" s="24">
        <f t="shared" si="450"/>
        <v>23000</v>
      </c>
      <c r="G244" s="26">
        <f t="shared" si="451"/>
        <v>207000</v>
      </c>
      <c r="H244" s="25">
        <f t="shared" si="452"/>
        <v>0</v>
      </c>
      <c r="I244" s="25">
        <f t="shared" si="453"/>
        <v>0</v>
      </c>
      <c r="J244" s="25">
        <f t="shared" si="453"/>
        <v>0</v>
      </c>
      <c r="K244" s="25">
        <f t="shared" si="454"/>
        <v>207000</v>
      </c>
      <c r="L244" s="373"/>
      <c r="M244" s="374"/>
      <c r="N244" s="374"/>
      <c r="O244" s="375"/>
      <c r="R244" s="35">
        <v>125</v>
      </c>
      <c r="S244" s="89" t="s">
        <v>201</v>
      </c>
      <c r="T244" s="24">
        <v>230000</v>
      </c>
      <c r="U244" s="24">
        <v>230000</v>
      </c>
      <c r="V244" s="24">
        <f t="shared" si="455"/>
        <v>23000</v>
      </c>
      <c r="W244" s="25">
        <f t="shared" si="456"/>
        <v>207000</v>
      </c>
      <c r="X244" s="25">
        <f t="shared" si="457"/>
        <v>7666.666666666667</v>
      </c>
      <c r="Y244" s="25">
        <f t="shared" si="458"/>
        <v>958.33333333333337</v>
      </c>
      <c r="Z244" s="292"/>
      <c r="AA244" s="257"/>
      <c r="AB244" s="25">
        <f t="shared" si="459"/>
        <v>0</v>
      </c>
      <c r="AC244" s="25">
        <f t="shared" si="459"/>
        <v>0</v>
      </c>
      <c r="AD244" s="25"/>
      <c r="AE244" s="25"/>
    </row>
    <row r="245" spans="1:31" ht="15.75" thickBot="1">
      <c r="A245" s="92"/>
      <c r="B245" s="83"/>
      <c r="C245" s="59"/>
      <c r="D245" s="41"/>
      <c r="E245" s="40"/>
      <c r="F245" s="40"/>
      <c r="G245" s="41"/>
      <c r="H245" s="41"/>
      <c r="I245" s="41"/>
      <c r="J245" s="41"/>
      <c r="K245" s="41"/>
      <c r="L245" s="40"/>
      <c r="M245" s="40"/>
      <c r="N245" s="176"/>
      <c r="O245" s="176"/>
      <c r="R245" s="11"/>
      <c r="S245" s="83"/>
      <c r="T245" s="59"/>
      <c r="U245" s="40"/>
      <c r="V245" s="40"/>
      <c r="W245" s="41"/>
      <c r="X245" s="41"/>
      <c r="Y245" s="41"/>
      <c r="Z245" s="295"/>
      <c r="AA245" s="41"/>
      <c r="AB245" s="41"/>
      <c r="AC245" s="41"/>
      <c r="AD245" s="41"/>
      <c r="AE245" s="41"/>
    </row>
    <row r="246" spans="1:31" ht="15.75" thickBot="1">
      <c r="A246" s="92"/>
      <c r="B246" s="19" t="s">
        <v>202</v>
      </c>
      <c r="C246" s="82"/>
      <c r="D246" s="32"/>
      <c r="E246" s="34"/>
      <c r="F246" s="34"/>
      <c r="G246" s="32"/>
      <c r="H246" s="32"/>
      <c r="I246" s="32"/>
      <c r="J246" s="32"/>
      <c r="K246" s="32"/>
      <c r="L246" s="34"/>
      <c r="M246" s="34"/>
      <c r="N246" s="176"/>
      <c r="O246" s="176"/>
      <c r="P246" s="73"/>
      <c r="Q246" s="73"/>
      <c r="R246" s="11"/>
      <c r="S246" s="19" t="s">
        <v>202</v>
      </c>
      <c r="T246" s="82"/>
      <c r="U246" s="34"/>
      <c r="V246" s="34"/>
      <c r="W246" s="32"/>
      <c r="X246" s="32"/>
      <c r="Y246" s="32"/>
      <c r="Z246" s="294"/>
      <c r="AA246" s="32"/>
      <c r="AB246" s="32"/>
      <c r="AC246" s="32"/>
      <c r="AD246" s="32"/>
      <c r="AE246" s="32"/>
    </row>
    <row r="247" spans="1:31" ht="21" customHeight="1">
      <c r="A247" s="50">
        <v>129</v>
      </c>
      <c r="B247" s="91" t="s">
        <v>203</v>
      </c>
      <c r="C247" s="24">
        <v>303333</v>
      </c>
      <c r="D247" s="25">
        <f t="shared" ref="D247:D250" si="461">+AB247</f>
        <v>5055.55</v>
      </c>
      <c r="E247" s="26">
        <f t="shared" ref="E247:E250" si="462">C247-D247</f>
        <v>298277.45</v>
      </c>
      <c r="F247" s="24">
        <f t="shared" ref="F247:F250" si="463">E247*10%</f>
        <v>29827.745000000003</v>
      </c>
      <c r="G247" s="26">
        <v>268449</v>
      </c>
      <c r="H247" s="25">
        <f t="shared" ref="H247:H250" si="464">AC247</f>
        <v>0</v>
      </c>
      <c r="I247" s="25">
        <f t="shared" ref="I247:J250" si="465">+AD247</f>
        <v>0</v>
      </c>
      <c r="J247" s="25">
        <f t="shared" si="465"/>
        <v>0</v>
      </c>
      <c r="K247" s="25">
        <f t="shared" ref="K247:K250" si="466">G247-(H247+I247+J247)</f>
        <v>268449</v>
      </c>
      <c r="L247" s="373" t="s">
        <v>445</v>
      </c>
      <c r="M247" s="374"/>
      <c r="N247" s="374"/>
      <c r="O247" s="375"/>
      <c r="P247" s="73"/>
      <c r="Q247" s="73"/>
      <c r="R247" s="50">
        <v>126</v>
      </c>
      <c r="S247" s="91" t="s">
        <v>203</v>
      </c>
      <c r="T247" s="24">
        <v>230000</v>
      </c>
      <c r="U247" s="24">
        <v>303333</v>
      </c>
      <c r="V247" s="24">
        <f t="shared" ref="V247:V250" si="467">U247*10%</f>
        <v>30333.300000000003</v>
      </c>
      <c r="W247" s="25">
        <f t="shared" ref="W247:W250" si="468">+U247-V247</f>
        <v>272999.7</v>
      </c>
      <c r="X247" s="25">
        <f t="shared" ref="X247:X250" si="469">+U247/30</f>
        <v>10111.1</v>
      </c>
      <c r="Y247" s="25">
        <f t="shared" ref="Y247:Y250" si="470">+X247/8</f>
        <v>1263.8875</v>
      </c>
      <c r="Z247" s="306">
        <v>0.5</v>
      </c>
      <c r="AA247" s="257"/>
      <c r="AB247" s="25">
        <f t="shared" ref="AB247:AC250" si="471">+Z247*X247</f>
        <v>5055.55</v>
      </c>
      <c r="AC247" s="25">
        <f t="shared" si="471"/>
        <v>0</v>
      </c>
      <c r="AD247" s="25"/>
      <c r="AE247" s="25"/>
    </row>
    <row r="248" spans="1:31" ht="22.5" customHeight="1">
      <c r="A248" s="50">
        <v>130</v>
      </c>
      <c r="B248" s="89" t="s">
        <v>204</v>
      </c>
      <c r="C248" s="63">
        <v>303333</v>
      </c>
      <c r="D248" s="25">
        <f t="shared" si="461"/>
        <v>0</v>
      </c>
      <c r="E248" s="26">
        <f t="shared" si="462"/>
        <v>303333</v>
      </c>
      <c r="F248" s="24">
        <f t="shared" si="463"/>
        <v>30333.300000000003</v>
      </c>
      <c r="G248" s="26">
        <f t="shared" ref="G248:G250" si="472">+E248-F248</f>
        <v>272999.7</v>
      </c>
      <c r="H248" s="25">
        <f t="shared" si="464"/>
        <v>0</v>
      </c>
      <c r="I248" s="25">
        <f t="shared" si="465"/>
        <v>0</v>
      </c>
      <c r="J248" s="25">
        <f t="shared" si="465"/>
        <v>0</v>
      </c>
      <c r="K248" s="25">
        <f t="shared" si="466"/>
        <v>272999.7</v>
      </c>
      <c r="L248" s="373" t="s">
        <v>446</v>
      </c>
      <c r="M248" s="374"/>
      <c r="N248" s="374"/>
      <c r="O248" s="375"/>
      <c r="P248" s="73"/>
      <c r="Q248" s="73"/>
      <c r="R248" s="50">
        <v>127</v>
      </c>
      <c r="S248" s="89" t="s">
        <v>204</v>
      </c>
      <c r="T248" s="63">
        <v>230000</v>
      </c>
      <c r="U248" s="63">
        <v>303333</v>
      </c>
      <c r="V248" s="24">
        <f t="shared" si="467"/>
        <v>30333.300000000003</v>
      </c>
      <c r="W248" s="25">
        <f t="shared" si="468"/>
        <v>272999.7</v>
      </c>
      <c r="X248" s="25">
        <f t="shared" si="469"/>
        <v>10111.1</v>
      </c>
      <c r="Y248" s="25">
        <f t="shared" si="470"/>
        <v>1263.8875</v>
      </c>
      <c r="Z248" s="292"/>
      <c r="AA248" s="257"/>
      <c r="AB248" s="25">
        <f t="shared" si="471"/>
        <v>0</v>
      </c>
      <c r="AC248" s="25">
        <f t="shared" si="471"/>
        <v>0</v>
      </c>
      <c r="AD248" s="25"/>
      <c r="AE248" s="25"/>
    </row>
    <row r="249" spans="1:31">
      <c r="A249" s="50">
        <v>131</v>
      </c>
      <c r="B249" s="89" t="s">
        <v>205</v>
      </c>
      <c r="C249" s="24">
        <v>230000</v>
      </c>
      <c r="D249" s="25">
        <f t="shared" si="461"/>
        <v>0</v>
      </c>
      <c r="E249" s="26">
        <f t="shared" si="462"/>
        <v>230000</v>
      </c>
      <c r="F249" s="24">
        <f t="shared" si="463"/>
        <v>23000</v>
      </c>
      <c r="G249" s="26">
        <f t="shared" si="472"/>
        <v>207000</v>
      </c>
      <c r="H249" s="25">
        <f t="shared" si="464"/>
        <v>0</v>
      </c>
      <c r="I249" s="25">
        <f t="shared" si="465"/>
        <v>0</v>
      </c>
      <c r="J249" s="25">
        <f t="shared" si="465"/>
        <v>0</v>
      </c>
      <c r="K249" s="25">
        <f t="shared" si="466"/>
        <v>207000</v>
      </c>
      <c r="L249" s="373"/>
      <c r="M249" s="374"/>
      <c r="N249" s="374"/>
      <c r="O249" s="375"/>
      <c r="P249" s="73"/>
      <c r="Q249" s="73"/>
      <c r="R249" s="50">
        <v>128</v>
      </c>
      <c r="S249" s="89" t="s">
        <v>205</v>
      </c>
      <c r="T249" s="24">
        <v>230000</v>
      </c>
      <c r="U249" s="24">
        <v>230000</v>
      </c>
      <c r="V249" s="24">
        <f t="shared" si="467"/>
        <v>23000</v>
      </c>
      <c r="W249" s="25">
        <f t="shared" si="468"/>
        <v>207000</v>
      </c>
      <c r="X249" s="25">
        <f t="shared" si="469"/>
        <v>7666.666666666667</v>
      </c>
      <c r="Y249" s="25">
        <f t="shared" si="470"/>
        <v>958.33333333333337</v>
      </c>
      <c r="Z249" s="292"/>
      <c r="AA249" s="257"/>
      <c r="AB249" s="25">
        <f t="shared" si="471"/>
        <v>0</v>
      </c>
      <c r="AC249" s="25">
        <f t="shared" si="471"/>
        <v>0</v>
      </c>
      <c r="AD249" s="25"/>
      <c r="AE249" s="25"/>
    </row>
    <row r="250" spans="1:31" ht="15" customHeight="1">
      <c r="A250" s="50">
        <v>132</v>
      </c>
      <c r="B250" s="89" t="s">
        <v>206</v>
      </c>
      <c r="C250" s="24">
        <v>230000</v>
      </c>
      <c r="D250" s="25">
        <f t="shared" si="461"/>
        <v>7666.666666666667</v>
      </c>
      <c r="E250" s="26">
        <f t="shared" si="462"/>
        <v>222333.33333333334</v>
      </c>
      <c r="F250" s="24">
        <f t="shared" si="463"/>
        <v>22233.333333333336</v>
      </c>
      <c r="G250" s="26">
        <f t="shared" si="472"/>
        <v>200100</v>
      </c>
      <c r="H250" s="25">
        <f t="shared" si="464"/>
        <v>0</v>
      </c>
      <c r="I250" s="25">
        <f t="shared" si="465"/>
        <v>0</v>
      </c>
      <c r="J250" s="25">
        <f t="shared" si="465"/>
        <v>0</v>
      </c>
      <c r="K250" s="25">
        <f t="shared" si="466"/>
        <v>200100</v>
      </c>
      <c r="L250" s="373" t="s">
        <v>447</v>
      </c>
      <c r="M250" s="374"/>
      <c r="N250" s="374"/>
      <c r="O250" s="375"/>
      <c r="P250" s="73"/>
      <c r="Q250" s="73"/>
      <c r="R250" s="50">
        <v>129</v>
      </c>
      <c r="S250" s="89" t="s">
        <v>206</v>
      </c>
      <c r="T250" s="24">
        <v>230000</v>
      </c>
      <c r="U250" s="24">
        <v>230000</v>
      </c>
      <c r="V250" s="24">
        <f t="shared" si="467"/>
        <v>23000</v>
      </c>
      <c r="W250" s="25">
        <f t="shared" si="468"/>
        <v>207000</v>
      </c>
      <c r="X250" s="25">
        <f t="shared" si="469"/>
        <v>7666.666666666667</v>
      </c>
      <c r="Y250" s="25">
        <f t="shared" si="470"/>
        <v>958.33333333333337</v>
      </c>
      <c r="Z250" s="292">
        <v>1</v>
      </c>
      <c r="AA250" s="257"/>
      <c r="AB250" s="25">
        <f t="shared" si="471"/>
        <v>7666.666666666667</v>
      </c>
      <c r="AC250" s="25">
        <f t="shared" si="471"/>
        <v>0</v>
      </c>
      <c r="AD250" s="25"/>
      <c r="AE250" s="25"/>
    </row>
    <row r="251" spans="1:31" ht="15.75" thickBot="1">
      <c r="A251" s="92"/>
      <c r="B251" s="106"/>
      <c r="C251" s="107"/>
      <c r="D251" s="108"/>
      <c r="E251" s="109"/>
      <c r="F251" s="109"/>
      <c r="G251" s="108"/>
      <c r="H251" s="108"/>
      <c r="I251" s="108"/>
      <c r="J251" s="108"/>
      <c r="K251" s="108"/>
      <c r="L251" s="109"/>
      <c r="M251" s="109"/>
      <c r="N251" s="176"/>
      <c r="O251" s="176"/>
      <c r="R251" s="11"/>
      <c r="S251" s="106"/>
      <c r="T251" s="107"/>
      <c r="U251" s="109"/>
      <c r="V251" s="109"/>
      <c r="W251" s="108"/>
      <c r="X251" s="108"/>
      <c r="Y251" s="108"/>
      <c r="Z251" s="314"/>
      <c r="AA251" s="108"/>
      <c r="AB251" s="108"/>
      <c r="AC251" s="108"/>
      <c r="AD251" s="108"/>
      <c r="AE251" s="108"/>
    </row>
    <row r="252" spans="1:31" ht="15.75" thickBot="1">
      <c r="A252" s="176"/>
      <c r="B252" s="19" t="s">
        <v>207</v>
      </c>
      <c r="C252" s="82"/>
      <c r="D252" s="32"/>
      <c r="E252" s="34"/>
      <c r="F252" s="34"/>
      <c r="G252" s="32"/>
      <c r="H252" s="32"/>
      <c r="I252" s="32"/>
      <c r="J252" s="32"/>
      <c r="K252" s="32"/>
      <c r="L252" s="34"/>
      <c r="M252" s="34"/>
      <c r="N252" s="176"/>
      <c r="O252" s="176"/>
      <c r="S252" s="19" t="s">
        <v>207</v>
      </c>
      <c r="T252" s="82"/>
      <c r="U252" s="34"/>
      <c r="V252" s="34"/>
      <c r="W252" s="32"/>
      <c r="X252" s="32"/>
      <c r="Y252" s="32"/>
      <c r="Z252" s="294"/>
      <c r="AA252" s="32"/>
      <c r="AB252" s="32"/>
      <c r="AC252" s="32"/>
      <c r="AD252" s="32"/>
      <c r="AE252" s="32"/>
    </row>
    <row r="253" spans="1:31">
      <c r="A253" s="50">
        <v>133</v>
      </c>
      <c r="B253" s="91" t="s">
        <v>208</v>
      </c>
      <c r="C253" s="24">
        <v>220000</v>
      </c>
      <c r="D253" s="25">
        <f t="shared" ref="D253:D256" si="473">+AB253</f>
        <v>0</v>
      </c>
      <c r="E253" s="26">
        <f t="shared" ref="E253:E256" si="474">C253-D253</f>
        <v>220000</v>
      </c>
      <c r="F253" s="24">
        <f t="shared" ref="F253:F256" si="475">E253*10%</f>
        <v>22000</v>
      </c>
      <c r="G253" s="26">
        <f t="shared" ref="G253:G256" si="476">+E253-F253</f>
        <v>198000</v>
      </c>
      <c r="H253" s="25">
        <f t="shared" ref="H253:H256" si="477">AC253</f>
        <v>0</v>
      </c>
      <c r="I253" s="25">
        <f t="shared" ref="I253:J256" si="478">+AD253</f>
        <v>0</v>
      </c>
      <c r="J253" s="25">
        <f t="shared" si="478"/>
        <v>0</v>
      </c>
      <c r="K253" s="25">
        <f t="shared" ref="K253:K256" si="479">G253-(H253+I253+J253)</f>
        <v>198000</v>
      </c>
      <c r="L253" s="373"/>
      <c r="M253" s="374"/>
      <c r="N253" s="374"/>
      <c r="O253" s="375"/>
      <c r="R253" s="35">
        <v>130</v>
      </c>
      <c r="S253" s="91" t="s">
        <v>208</v>
      </c>
      <c r="T253" s="24">
        <v>220000</v>
      </c>
      <c r="U253" s="24">
        <v>220000</v>
      </c>
      <c r="V253" s="24">
        <f t="shared" ref="V253:V256" si="480">U253*10%</f>
        <v>22000</v>
      </c>
      <c r="W253" s="25">
        <f t="shared" ref="W253:W256" si="481">+U253-V253</f>
        <v>198000</v>
      </c>
      <c r="X253" s="25">
        <f t="shared" ref="X253:X256" si="482">+U253/30</f>
        <v>7333.333333333333</v>
      </c>
      <c r="Y253" s="25">
        <f t="shared" ref="Y253:Y256" si="483">+X253/8</f>
        <v>916.66666666666663</v>
      </c>
      <c r="Z253" s="292"/>
      <c r="AA253" s="257"/>
      <c r="AB253" s="25">
        <f t="shared" ref="AB253:AC256" si="484">+Z253*X253</f>
        <v>0</v>
      </c>
      <c r="AC253" s="25">
        <f t="shared" si="484"/>
        <v>0</v>
      </c>
      <c r="AD253" s="25"/>
      <c r="AE253" s="25"/>
    </row>
    <row r="254" spans="1:31">
      <c r="A254" s="50">
        <v>134</v>
      </c>
      <c r="B254" s="89" t="s">
        <v>209</v>
      </c>
      <c r="C254" s="24">
        <v>220000</v>
      </c>
      <c r="D254" s="25">
        <f t="shared" si="473"/>
        <v>0</v>
      </c>
      <c r="E254" s="26">
        <f t="shared" si="474"/>
        <v>220000</v>
      </c>
      <c r="F254" s="24">
        <f t="shared" si="475"/>
        <v>22000</v>
      </c>
      <c r="G254" s="26">
        <f t="shared" si="476"/>
        <v>198000</v>
      </c>
      <c r="H254" s="25">
        <f t="shared" si="477"/>
        <v>0</v>
      </c>
      <c r="I254" s="25">
        <f t="shared" si="478"/>
        <v>0</v>
      </c>
      <c r="J254" s="25">
        <f t="shared" si="478"/>
        <v>0</v>
      </c>
      <c r="K254" s="25">
        <f t="shared" si="479"/>
        <v>198000</v>
      </c>
      <c r="L254" s="373"/>
      <c r="M254" s="374"/>
      <c r="N254" s="374"/>
      <c r="O254" s="375"/>
      <c r="R254" s="35">
        <v>131</v>
      </c>
      <c r="S254" s="89" t="s">
        <v>209</v>
      </c>
      <c r="T254" s="24">
        <v>220000</v>
      </c>
      <c r="U254" s="24">
        <v>220000</v>
      </c>
      <c r="V254" s="24">
        <f t="shared" si="480"/>
        <v>22000</v>
      </c>
      <c r="W254" s="25">
        <f t="shared" si="481"/>
        <v>198000</v>
      </c>
      <c r="X254" s="25">
        <f t="shared" si="482"/>
        <v>7333.333333333333</v>
      </c>
      <c r="Y254" s="25">
        <f t="shared" si="483"/>
        <v>916.66666666666663</v>
      </c>
      <c r="Z254" s="292"/>
      <c r="AA254" s="257"/>
      <c r="AB254" s="25">
        <f t="shared" si="484"/>
        <v>0</v>
      </c>
      <c r="AC254" s="25">
        <f t="shared" si="484"/>
        <v>0</v>
      </c>
      <c r="AD254" s="25"/>
      <c r="AE254" s="25"/>
    </row>
    <row r="255" spans="1:31">
      <c r="A255" s="50">
        <v>135</v>
      </c>
      <c r="B255" s="89" t="s">
        <v>210</v>
      </c>
      <c r="C255" s="24">
        <v>220000</v>
      </c>
      <c r="D255" s="25">
        <f t="shared" si="473"/>
        <v>0</v>
      </c>
      <c r="E255" s="26">
        <f t="shared" si="474"/>
        <v>220000</v>
      </c>
      <c r="F255" s="24">
        <f t="shared" si="475"/>
        <v>22000</v>
      </c>
      <c r="G255" s="26">
        <f t="shared" si="476"/>
        <v>198000</v>
      </c>
      <c r="H255" s="25">
        <f t="shared" si="477"/>
        <v>0</v>
      </c>
      <c r="I255" s="25">
        <f t="shared" si="478"/>
        <v>0</v>
      </c>
      <c r="J255" s="25">
        <f t="shared" si="478"/>
        <v>0</v>
      </c>
      <c r="K255" s="25">
        <f t="shared" si="479"/>
        <v>198000</v>
      </c>
      <c r="L255" s="373"/>
      <c r="M255" s="374"/>
      <c r="N255" s="374"/>
      <c r="O255" s="375"/>
      <c r="R255" s="35">
        <v>132</v>
      </c>
      <c r="S255" s="89" t="s">
        <v>448</v>
      </c>
      <c r="T255" s="24">
        <v>220000</v>
      </c>
      <c r="U255" s="24">
        <v>220000</v>
      </c>
      <c r="V255" s="24">
        <f t="shared" si="480"/>
        <v>22000</v>
      </c>
      <c r="W255" s="25">
        <f t="shared" si="481"/>
        <v>198000</v>
      </c>
      <c r="X255" s="25">
        <f t="shared" si="482"/>
        <v>7333.333333333333</v>
      </c>
      <c r="Y255" s="25">
        <f t="shared" si="483"/>
        <v>916.66666666666663</v>
      </c>
      <c r="Z255" s="292"/>
      <c r="AA255" s="257"/>
      <c r="AB255" s="25">
        <f t="shared" si="484"/>
        <v>0</v>
      </c>
      <c r="AC255" s="25">
        <f t="shared" si="484"/>
        <v>0</v>
      </c>
      <c r="AD255" s="25"/>
      <c r="AE255" s="25"/>
    </row>
    <row r="256" spans="1:31">
      <c r="A256" s="50">
        <v>136</v>
      </c>
      <c r="B256" s="89" t="s">
        <v>211</v>
      </c>
      <c r="C256" s="24">
        <v>220000</v>
      </c>
      <c r="D256" s="25">
        <f t="shared" si="473"/>
        <v>0</v>
      </c>
      <c r="E256" s="26">
        <f t="shared" si="474"/>
        <v>220000</v>
      </c>
      <c r="F256" s="24">
        <f t="shared" si="475"/>
        <v>22000</v>
      </c>
      <c r="G256" s="26">
        <f t="shared" si="476"/>
        <v>198000</v>
      </c>
      <c r="H256" s="25">
        <f t="shared" si="477"/>
        <v>0</v>
      </c>
      <c r="I256" s="25">
        <f t="shared" si="478"/>
        <v>0</v>
      </c>
      <c r="J256" s="25">
        <f t="shared" si="478"/>
        <v>0</v>
      </c>
      <c r="K256" s="25">
        <f t="shared" si="479"/>
        <v>198000</v>
      </c>
      <c r="L256" s="373"/>
      <c r="M256" s="374"/>
      <c r="N256" s="374"/>
      <c r="O256" s="375"/>
      <c r="R256" s="35">
        <v>133</v>
      </c>
      <c r="S256" s="89" t="s">
        <v>211</v>
      </c>
      <c r="T256" s="24">
        <v>220000</v>
      </c>
      <c r="U256" s="24">
        <v>220000</v>
      </c>
      <c r="V256" s="24">
        <f t="shared" si="480"/>
        <v>22000</v>
      </c>
      <c r="W256" s="25">
        <f t="shared" si="481"/>
        <v>198000</v>
      </c>
      <c r="X256" s="25">
        <f t="shared" si="482"/>
        <v>7333.333333333333</v>
      </c>
      <c r="Y256" s="25">
        <f t="shared" si="483"/>
        <v>916.66666666666663</v>
      </c>
      <c r="Z256" s="292"/>
      <c r="AA256" s="257"/>
      <c r="AB256" s="25">
        <f t="shared" si="484"/>
        <v>0</v>
      </c>
      <c r="AC256" s="25">
        <f t="shared" si="484"/>
        <v>0</v>
      </c>
      <c r="AD256" s="25"/>
      <c r="AE256" s="25"/>
    </row>
    <row r="257" spans="1:31" ht="15.75" thickBot="1">
      <c r="A257" s="92"/>
      <c r="B257" s="83"/>
      <c r="C257" s="59"/>
      <c r="D257" s="70"/>
      <c r="E257" s="69"/>
      <c r="F257" s="69"/>
      <c r="G257" s="70"/>
      <c r="H257" s="70"/>
      <c r="I257" s="70"/>
      <c r="J257" s="70"/>
      <c r="K257" s="70"/>
      <c r="L257" s="40"/>
      <c r="M257" s="40"/>
      <c r="N257" s="40"/>
      <c r="O257" s="40"/>
      <c r="R257" s="11"/>
      <c r="S257" s="83"/>
      <c r="T257" s="59"/>
      <c r="U257" s="69"/>
      <c r="V257" s="69"/>
      <c r="W257" s="70"/>
      <c r="X257" s="70"/>
      <c r="Y257" s="70"/>
      <c r="Z257" s="305"/>
      <c r="AA257" s="70"/>
      <c r="AB257" s="70"/>
      <c r="AC257" s="70"/>
      <c r="AD257" s="70"/>
      <c r="AE257" s="70"/>
    </row>
    <row r="258" spans="1:31" ht="15.75" thickBot="1">
      <c r="A258" s="92"/>
      <c r="B258" s="208" t="s">
        <v>34</v>
      </c>
      <c r="C258" s="58">
        <f>SUM(C235:C256)</f>
        <v>3726666</v>
      </c>
      <c r="D258" s="58">
        <f>SUM(D235:D256)</f>
        <v>33388.883333333331</v>
      </c>
      <c r="E258" s="58">
        <f>SUM(E235:E256)</f>
        <v>3663277.1166666667</v>
      </c>
      <c r="F258" s="58">
        <f>SUM(F235:F256)</f>
        <v>366327.71166666667</v>
      </c>
      <c r="G258" s="58">
        <f>SUM(G235:G256)</f>
        <v>3296948.7</v>
      </c>
      <c r="H258" s="58">
        <f t="shared" ref="H258:J258" si="485">SUM(H235:H256)</f>
        <v>0</v>
      </c>
      <c r="I258" s="58">
        <f t="shared" si="485"/>
        <v>0</v>
      </c>
      <c r="J258" s="58">
        <f t="shared" si="485"/>
        <v>0</v>
      </c>
      <c r="K258" s="58">
        <v>3296950</v>
      </c>
      <c r="L258" s="40"/>
      <c r="M258" s="40"/>
      <c r="N258" s="40"/>
      <c r="O258" s="40"/>
      <c r="R258" s="11"/>
      <c r="S258" s="56" t="s">
        <v>34</v>
      </c>
      <c r="T258" s="57">
        <f>SUM(T235:T256)</f>
        <v>3580000</v>
      </c>
      <c r="U258" s="57">
        <f>SUM(U235:U256)</f>
        <v>3726666</v>
      </c>
      <c r="V258" s="57">
        <f>SUM(V235:V256)</f>
        <v>372666.6</v>
      </c>
      <c r="W258" s="57">
        <f>SUM(W235:W256)</f>
        <v>3353999.4</v>
      </c>
      <c r="X258" s="57">
        <f t="shared" ref="X258:AE258" si="486">SUM(X235:X256)</f>
        <v>124222.2</v>
      </c>
      <c r="Y258" s="57">
        <f t="shared" si="486"/>
        <v>15527.775</v>
      </c>
      <c r="Z258" s="300">
        <f t="shared" si="486"/>
        <v>4.5</v>
      </c>
      <c r="AA258" s="301">
        <f t="shared" si="486"/>
        <v>0</v>
      </c>
      <c r="AB258" s="57">
        <f t="shared" si="486"/>
        <v>33388.883333333331</v>
      </c>
      <c r="AC258" s="57">
        <f t="shared" si="486"/>
        <v>0</v>
      </c>
      <c r="AD258" s="57">
        <f t="shared" si="486"/>
        <v>0</v>
      </c>
      <c r="AE258" s="57">
        <f t="shared" si="486"/>
        <v>0</v>
      </c>
    </row>
    <row r="259" spans="1:31" ht="15.75" thickBot="1">
      <c r="A259" s="92"/>
      <c r="B259" s="83"/>
      <c r="C259" s="59"/>
      <c r="D259" s="41"/>
      <c r="E259" s="40"/>
      <c r="F259" s="40"/>
      <c r="G259" s="41"/>
      <c r="H259" s="41"/>
      <c r="I259" s="41"/>
      <c r="J259" s="41"/>
      <c r="K259" s="41"/>
      <c r="L259" s="40"/>
      <c r="M259" s="40"/>
      <c r="N259" s="51"/>
      <c r="O259" s="51"/>
      <c r="P259" s="302"/>
      <c r="Q259" s="302"/>
      <c r="R259" s="11"/>
      <c r="S259" s="83"/>
      <c r="T259" s="59"/>
      <c r="U259" s="40"/>
      <c r="V259" s="40"/>
      <c r="W259" s="41"/>
      <c r="X259" s="41"/>
      <c r="Y259" s="41"/>
      <c r="Z259" s="295"/>
      <c r="AA259" s="41"/>
      <c r="AB259" s="41"/>
      <c r="AC259" s="41"/>
      <c r="AD259" s="41"/>
      <c r="AE259" s="41"/>
    </row>
    <row r="260" spans="1:31" ht="15.75" thickBot="1">
      <c r="A260" s="92"/>
      <c r="B260" s="19" t="s">
        <v>212</v>
      </c>
      <c r="C260" s="59"/>
      <c r="D260" s="41"/>
      <c r="E260" s="40"/>
      <c r="F260" s="40"/>
      <c r="G260" s="41"/>
      <c r="H260" s="41"/>
      <c r="I260" s="41"/>
      <c r="J260" s="41"/>
      <c r="K260" s="41"/>
      <c r="L260" s="40"/>
      <c r="M260" s="40"/>
      <c r="N260" s="176"/>
      <c r="O260" s="176"/>
      <c r="R260" s="11"/>
      <c r="S260" s="19" t="s">
        <v>212</v>
      </c>
      <c r="T260" s="59"/>
      <c r="U260" s="40"/>
      <c r="V260" s="40"/>
      <c r="W260" s="41"/>
      <c r="X260" s="41"/>
      <c r="Y260" s="41"/>
      <c r="Z260" s="295"/>
      <c r="AA260" s="41"/>
      <c r="AB260" s="41"/>
      <c r="AC260" s="41"/>
      <c r="AD260" s="41"/>
      <c r="AE260" s="41"/>
    </row>
    <row r="261" spans="1:31" ht="15" customHeight="1">
      <c r="A261" s="50">
        <v>137</v>
      </c>
      <c r="B261" s="91" t="s">
        <v>449</v>
      </c>
      <c r="C261" s="24">
        <v>220000</v>
      </c>
      <c r="D261" s="25">
        <f t="shared" ref="D261:D262" si="487">+AB261</f>
        <v>117333.33333333333</v>
      </c>
      <c r="E261" s="26">
        <f t="shared" ref="E261:E262" si="488">C261-D261</f>
        <v>102666.66666666667</v>
      </c>
      <c r="F261" s="24">
        <f>E261*10%</f>
        <v>10266.666666666668</v>
      </c>
      <c r="G261" s="26">
        <f t="shared" ref="G261:G262" si="489">+E261-F261</f>
        <v>92400</v>
      </c>
      <c r="H261" s="25">
        <f t="shared" ref="H261:H262" si="490">AC261</f>
        <v>0</v>
      </c>
      <c r="I261" s="25">
        <f t="shared" ref="I261:J262" si="491">+AD261</f>
        <v>0</v>
      </c>
      <c r="J261" s="25">
        <f t="shared" si="491"/>
        <v>0</v>
      </c>
      <c r="K261" s="25">
        <f t="shared" ref="K261:K262" si="492">G261-(H261+I261+J261)</f>
        <v>92400</v>
      </c>
      <c r="L261" s="373" t="s">
        <v>450</v>
      </c>
      <c r="M261" s="374"/>
      <c r="N261" s="374"/>
      <c r="O261" s="375"/>
      <c r="P261" s="302"/>
      <c r="Q261" s="302"/>
      <c r="R261" s="35">
        <v>134</v>
      </c>
      <c r="S261" s="91" t="s">
        <v>451</v>
      </c>
      <c r="T261" s="24">
        <v>220000</v>
      </c>
      <c r="U261" s="24">
        <v>220000</v>
      </c>
      <c r="V261" s="24">
        <f t="shared" ref="V261:V262" si="493">U261*10%</f>
        <v>22000</v>
      </c>
      <c r="W261" s="25">
        <f t="shared" ref="W261:W262" si="494">+U261-V261</f>
        <v>198000</v>
      </c>
      <c r="X261" s="25">
        <f t="shared" ref="X261:X262" si="495">+U261/30</f>
        <v>7333.333333333333</v>
      </c>
      <c r="Y261" s="25">
        <f t="shared" ref="Y261:Y262" si="496">+X261/8</f>
        <v>916.66666666666663</v>
      </c>
      <c r="Z261" s="292">
        <v>16</v>
      </c>
      <c r="AA261" s="257"/>
      <c r="AB261" s="25">
        <f t="shared" ref="AB261:AC262" si="497">+Z261*X261</f>
        <v>117333.33333333333</v>
      </c>
      <c r="AC261" s="25">
        <f t="shared" si="497"/>
        <v>0</v>
      </c>
      <c r="AD261" s="25"/>
      <c r="AE261" s="25"/>
    </row>
    <row r="262" spans="1:31" ht="15" customHeight="1">
      <c r="A262" s="50">
        <v>138</v>
      </c>
      <c r="B262" s="91" t="s">
        <v>215</v>
      </c>
      <c r="C262" s="24">
        <v>220000</v>
      </c>
      <c r="D262" s="25">
        <f t="shared" si="487"/>
        <v>0</v>
      </c>
      <c r="E262" s="26">
        <f t="shared" si="488"/>
        <v>220000</v>
      </c>
      <c r="F262" s="24">
        <f>E262*10%</f>
        <v>22000</v>
      </c>
      <c r="G262" s="26">
        <f t="shared" si="489"/>
        <v>198000</v>
      </c>
      <c r="H262" s="25">
        <f t="shared" si="490"/>
        <v>0</v>
      </c>
      <c r="I262" s="25">
        <f t="shared" si="491"/>
        <v>0</v>
      </c>
      <c r="J262" s="25">
        <f t="shared" si="491"/>
        <v>0</v>
      </c>
      <c r="K262" s="25">
        <f t="shared" si="492"/>
        <v>198000</v>
      </c>
      <c r="L262" s="373"/>
      <c r="M262" s="374"/>
      <c r="N262" s="374"/>
      <c r="O262" s="375"/>
      <c r="P262" s="302"/>
      <c r="Q262" s="302"/>
      <c r="R262" s="35">
        <v>134</v>
      </c>
      <c r="S262" s="91" t="s">
        <v>215</v>
      </c>
      <c r="T262" s="24">
        <v>220000</v>
      </c>
      <c r="U262" s="24">
        <v>220000</v>
      </c>
      <c r="V262" s="24">
        <f t="shared" si="493"/>
        <v>22000</v>
      </c>
      <c r="W262" s="25">
        <f t="shared" si="494"/>
        <v>198000</v>
      </c>
      <c r="X262" s="25">
        <f t="shared" si="495"/>
        <v>7333.333333333333</v>
      </c>
      <c r="Y262" s="25">
        <f t="shared" si="496"/>
        <v>916.66666666666663</v>
      </c>
      <c r="Z262" s="292"/>
      <c r="AA262" s="257"/>
      <c r="AB262" s="25">
        <f t="shared" si="497"/>
        <v>0</v>
      </c>
      <c r="AC262" s="25">
        <f t="shared" si="497"/>
        <v>0</v>
      </c>
      <c r="AD262" s="25"/>
      <c r="AE262" s="25"/>
    </row>
    <row r="263" spans="1:31" ht="15.75" thickBot="1">
      <c r="A263" s="92"/>
      <c r="B263" s="83"/>
      <c r="C263" s="40"/>
      <c r="D263" s="41"/>
      <c r="E263" s="40"/>
      <c r="F263" s="40"/>
      <c r="G263" s="41"/>
      <c r="H263" s="41"/>
      <c r="I263" s="41"/>
      <c r="J263" s="41"/>
      <c r="K263" s="41"/>
      <c r="L263" s="40"/>
      <c r="M263" s="40"/>
      <c r="N263" s="51"/>
      <c r="O263" s="51"/>
      <c r="P263" s="302"/>
      <c r="Q263" s="302"/>
      <c r="R263" s="11"/>
      <c r="S263" s="83"/>
      <c r="T263" s="40"/>
      <c r="U263" s="40"/>
      <c r="V263" s="40"/>
      <c r="W263" s="41"/>
      <c r="X263" s="41"/>
      <c r="Y263" s="41"/>
      <c r="Z263" s="295"/>
      <c r="AA263" s="41"/>
      <c r="AB263" s="41"/>
      <c r="AC263" s="41"/>
      <c r="AD263" s="41"/>
      <c r="AE263" s="41"/>
    </row>
    <row r="264" spans="1:31" ht="15.75" thickBot="1">
      <c r="A264" s="92"/>
      <c r="B264" s="19" t="s">
        <v>219</v>
      </c>
      <c r="C264" s="40"/>
      <c r="D264" s="41"/>
      <c r="E264" s="40"/>
      <c r="F264" s="40"/>
      <c r="G264" s="41"/>
      <c r="H264" s="41"/>
      <c r="I264" s="41"/>
      <c r="J264" s="41"/>
      <c r="K264" s="41"/>
      <c r="L264" s="40"/>
      <c r="M264" s="40"/>
      <c r="N264" s="176"/>
      <c r="O264" s="176"/>
      <c r="R264" s="92"/>
      <c r="S264" s="19" t="s">
        <v>219</v>
      </c>
      <c r="T264" s="40"/>
      <c r="U264" s="40"/>
      <c r="V264" s="40"/>
      <c r="W264" s="41"/>
      <c r="X264" s="41"/>
      <c r="Y264" s="41"/>
      <c r="Z264" s="295"/>
      <c r="AA264" s="41"/>
      <c r="AB264" s="41"/>
      <c r="AC264" s="41"/>
      <c r="AD264" s="41"/>
      <c r="AE264" s="41"/>
    </row>
    <row r="265" spans="1:31">
      <c r="A265" s="50">
        <v>139</v>
      </c>
      <c r="B265" s="91" t="s">
        <v>220</v>
      </c>
      <c r="C265" s="24">
        <v>220000</v>
      </c>
      <c r="D265" s="25">
        <f t="shared" ref="D265:D266" si="498">+AB265</f>
        <v>0</v>
      </c>
      <c r="E265" s="26">
        <f t="shared" ref="E265:E266" si="499">C265-D265</f>
        <v>220000</v>
      </c>
      <c r="F265" s="24">
        <f>E265*10%</f>
        <v>22000</v>
      </c>
      <c r="G265" s="26">
        <f t="shared" ref="G265:G266" si="500">+E265-F265</f>
        <v>198000</v>
      </c>
      <c r="H265" s="25">
        <f t="shared" ref="H265:H266" si="501">AC265</f>
        <v>0</v>
      </c>
      <c r="I265" s="25">
        <f t="shared" ref="I265:J266" si="502">+AD265</f>
        <v>0</v>
      </c>
      <c r="J265" s="25">
        <f t="shared" si="502"/>
        <v>0</v>
      </c>
      <c r="K265" s="25">
        <f t="shared" ref="K265:K266" si="503">G265-(H265+I265+J265)</f>
        <v>198000</v>
      </c>
      <c r="L265" s="373"/>
      <c r="M265" s="374"/>
      <c r="N265" s="374"/>
      <c r="O265" s="375"/>
      <c r="R265" s="50">
        <v>136</v>
      </c>
      <c r="S265" s="91" t="s">
        <v>220</v>
      </c>
      <c r="T265" s="24">
        <v>220000</v>
      </c>
      <c r="U265" s="24">
        <v>220000</v>
      </c>
      <c r="V265" s="24">
        <f t="shared" ref="V265:V266" si="504">U265*10%</f>
        <v>22000</v>
      </c>
      <c r="W265" s="25">
        <f t="shared" ref="W265:W266" si="505">+U265-V265</f>
        <v>198000</v>
      </c>
      <c r="X265" s="25">
        <f t="shared" ref="X265:X266" si="506">+U265/30</f>
        <v>7333.333333333333</v>
      </c>
      <c r="Y265" s="25">
        <f t="shared" ref="Y265:Y266" si="507">+X265/8</f>
        <v>916.66666666666663</v>
      </c>
      <c r="Z265" s="292"/>
      <c r="AA265" s="257"/>
      <c r="AB265" s="25">
        <f t="shared" ref="AB265:AC266" si="508">+Z265*X265</f>
        <v>0</v>
      </c>
      <c r="AC265" s="25">
        <f t="shared" si="508"/>
        <v>0</v>
      </c>
      <c r="AD265" s="25"/>
      <c r="AE265" s="25"/>
    </row>
    <row r="266" spans="1:31" ht="15" customHeight="1">
      <c r="A266" s="50">
        <v>140</v>
      </c>
      <c r="B266" s="91" t="s">
        <v>221</v>
      </c>
      <c r="C266" s="24">
        <v>220000</v>
      </c>
      <c r="D266" s="25">
        <f t="shared" si="498"/>
        <v>0</v>
      </c>
      <c r="E266" s="26">
        <f t="shared" si="499"/>
        <v>220000</v>
      </c>
      <c r="F266" s="24">
        <f>E266*10%</f>
        <v>22000</v>
      </c>
      <c r="G266" s="26">
        <f t="shared" si="500"/>
        <v>198000</v>
      </c>
      <c r="H266" s="25">
        <f t="shared" si="501"/>
        <v>0</v>
      </c>
      <c r="I266" s="25">
        <f t="shared" si="502"/>
        <v>0</v>
      </c>
      <c r="J266" s="25">
        <f t="shared" si="502"/>
        <v>0</v>
      </c>
      <c r="K266" s="25">
        <f t="shared" si="503"/>
        <v>198000</v>
      </c>
      <c r="L266" s="373" t="s">
        <v>21</v>
      </c>
      <c r="M266" s="374"/>
      <c r="N266" s="374"/>
      <c r="O266" s="375"/>
      <c r="R266" s="50">
        <v>137</v>
      </c>
      <c r="S266" s="91" t="s">
        <v>221</v>
      </c>
      <c r="T266" s="24">
        <v>220000</v>
      </c>
      <c r="U266" s="24">
        <v>220000</v>
      </c>
      <c r="V266" s="24">
        <f t="shared" si="504"/>
        <v>22000</v>
      </c>
      <c r="W266" s="25">
        <f t="shared" si="505"/>
        <v>198000</v>
      </c>
      <c r="X266" s="25">
        <f t="shared" si="506"/>
        <v>7333.333333333333</v>
      </c>
      <c r="Y266" s="25">
        <f t="shared" si="507"/>
        <v>916.66666666666663</v>
      </c>
      <c r="Z266" s="292"/>
      <c r="AA266" s="257"/>
      <c r="AB266" s="25">
        <f t="shared" si="508"/>
        <v>0</v>
      </c>
      <c r="AC266" s="25">
        <f t="shared" si="508"/>
        <v>0</v>
      </c>
      <c r="AD266" s="25"/>
      <c r="AE266" s="25"/>
    </row>
    <row r="267" spans="1:31" ht="15.75" thickBot="1">
      <c r="A267" s="92"/>
      <c r="B267" s="83"/>
      <c r="C267" s="40"/>
      <c r="D267" s="41"/>
      <c r="E267" s="40"/>
      <c r="F267" s="40"/>
      <c r="G267" s="41"/>
      <c r="H267" s="41"/>
      <c r="I267" s="41"/>
      <c r="J267" s="41"/>
      <c r="K267" s="41"/>
      <c r="L267" s="40"/>
      <c r="M267" s="40"/>
      <c r="N267" s="176"/>
      <c r="O267" s="176"/>
      <c r="R267" s="11"/>
      <c r="S267" s="83"/>
      <c r="T267" s="40"/>
      <c r="U267" s="40"/>
      <c r="V267" s="40"/>
      <c r="W267" s="41"/>
      <c r="X267" s="41"/>
      <c r="Y267" s="41"/>
      <c r="Z267" s="295"/>
      <c r="AA267" s="41"/>
      <c r="AB267" s="41"/>
      <c r="AC267" s="41"/>
      <c r="AD267" s="41"/>
      <c r="AE267" s="41"/>
    </row>
    <row r="268" spans="1:31" ht="15.75" thickBot="1">
      <c r="A268" s="175"/>
      <c r="B268" s="19" t="s">
        <v>222</v>
      </c>
      <c r="C268" s="40"/>
      <c r="D268" s="41"/>
      <c r="E268" s="40"/>
      <c r="F268" s="40"/>
      <c r="G268" s="41"/>
      <c r="H268" s="41"/>
      <c r="I268" s="41"/>
      <c r="J268" s="41"/>
      <c r="K268" s="41"/>
      <c r="L268" s="40"/>
      <c r="M268" s="40"/>
      <c r="N268" s="176"/>
      <c r="O268" s="176"/>
      <c r="R268" s="21"/>
      <c r="S268" s="19" t="s">
        <v>222</v>
      </c>
      <c r="T268" s="40"/>
      <c r="U268" s="40"/>
      <c r="V268" s="40"/>
      <c r="W268" s="41"/>
      <c r="X268" s="41"/>
      <c r="Y268" s="41"/>
      <c r="Z268" s="295"/>
      <c r="AA268" s="41"/>
      <c r="AB268" s="41"/>
      <c r="AC268" s="41"/>
      <c r="AD268" s="41"/>
      <c r="AE268" s="41"/>
    </row>
    <row r="269" spans="1:31">
      <c r="A269" s="50">
        <v>141</v>
      </c>
      <c r="B269" s="91" t="s">
        <v>223</v>
      </c>
      <c r="C269" s="124">
        <v>220000</v>
      </c>
      <c r="D269" s="25">
        <f t="shared" ref="D269:D271" si="509">+AB269</f>
        <v>0</v>
      </c>
      <c r="E269" s="26">
        <f t="shared" ref="E269:E271" si="510">C269-D269</f>
        <v>220000</v>
      </c>
      <c r="F269" s="24">
        <f t="shared" ref="F269:F271" si="511">E269*10%</f>
        <v>22000</v>
      </c>
      <c r="G269" s="26">
        <f t="shared" ref="G269:G271" si="512">+E269-F269</f>
        <v>198000</v>
      </c>
      <c r="H269" s="25">
        <f t="shared" ref="H269:H271" si="513">AC269</f>
        <v>0</v>
      </c>
      <c r="I269" s="25">
        <f t="shared" ref="I269:J271" si="514">+AD269</f>
        <v>0</v>
      </c>
      <c r="J269" s="25">
        <f t="shared" si="514"/>
        <v>0</v>
      </c>
      <c r="K269" s="25">
        <f t="shared" ref="K269:K271" si="515">G269-(H269+I269+J269)</f>
        <v>198000</v>
      </c>
      <c r="L269" s="373"/>
      <c r="M269" s="374"/>
      <c r="N269" s="374"/>
      <c r="O269" s="375"/>
      <c r="R269" s="35">
        <v>138</v>
      </c>
      <c r="S269" s="91" t="s">
        <v>223</v>
      </c>
      <c r="T269" s="124">
        <v>220000</v>
      </c>
      <c r="U269" s="124">
        <v>220000</v>
      </c>
      <c r="V269" s="24">
        <f t="shared" ref="V269:V271" si="516">U269*10%</f>
        <v>22000</v>
      </c>
      <c r="W269" s="25">
        <f t="shared" ref="W269:W271" si="517">+U269-V269</f>
        <v>198000</v>
      </c>
      <c r="X269" s="25">
        <f t="shared" ref="X269:X271" si="518">+U269/30</f>
        <v>7333.333333333333</v>
      </c>
      <c r="Y269" s="25">
        <f t="shared" ref="Y269:Y271" si="519">+X269/8</f>
        <v>916.66666666666663</v>
      </c>
      <c r="Z269" s="292"/>
      <c r="AA269" s="257"/>
      <c r="AB269" s="25">
        <f t="shared" ref="AB269:AC271" si="520">+Z269*X269</f>
        <v>0</v>
      </c>
      <c r="AC269" s="25">
        <f t="shared" si="520"/>
        <v>0</v>
      </c>
      <c r="AD269" s="25"/>
      <c r="AE269" s="25"/>
    </row>
    <row r="270" spans="1:31">
      <c r="A270" s="50">
        <v>142</v>
      </c>
      <c r="B270" s="89" t="s">
        <v>224</v>
      </c>
      <c r="C270" s="24">
        <v>220000</v>
      </c>
      <c r="D270" s="25">
        <f t="shared" si="509"/>
        <v>0</v>
      </c>
      <c r="E270" s="26">
        <f t="shared" si="510"/>
        <v>220000</v>
      </c>
      <c r="F270" s="24">
        <f t="shared" si="511"/>
        <v>22000</v>
      </c>
      <c r="G270" s="26">
        <f t="shared" si="512"/>
        <v>198000</v>
      </c>
      <c r="H270" s="25">
        <f t="shared" si="513"/>
        <v>0</v>
      </c>
      <c r="I270" s="25">
        <f t="shared" si="514"/>
        <v>0</v>
      </c>
      <c r="J270" s="25">
        <f t="shared" si="514"/>
        <v>0</v>
      </c>
      <c r="K270" s="25">
        <f t="shared" si="515"/>
        <v>198000</v>
      </c>
      <c r="L270" s="373"/>
      <c r="M270" s="374"/>
      <c r="N270" s="374"/>
      <c r="O270" s="375"/>
      <c r="R270" s="35">
        <v>139</v>
      </c>
      <c r="S270" s="89" t="s">
        <v>224</v>
      </c>
      <c r="T270" s="24">
        <v>220000</v>
      </c>
      <c r="U270" s="24">
        <v>220000</v>
      </c>
      <c r="V270" s="24">
        <f t="shared" si="516"/>
        <v>22000</v>
      </c>
      <c r="W270" s="25">
        <f t="shared" si="517"/>
        <v>198000</v>
      </c>
      <c r="X270" s="25">
        <f t="shared" si="518"/>
        <v>7333.333333333333</v>
      </c>
      <c r="Y270" s="25">
        <f t="shared" si="519"/>
        <v>916.66666666666663</v>
      </c>
      <c r="Z270" s="292"/>
      <c r="AA270" s="257"/>
      <c r="AB270" s="25">
        <f t="shared" si="520"/>
        <v>0</v>
      </c>
      <c r="AC270" s="25">
        <f t="shared" si="520"/>
        <v>0</v>
      </c>
      <c r="AD270" s="25"/>
      <c r="AE270" s="25"/>
    </row>
    <row r="271" spans="1:31">
      <c r="A271" s="50">
        <v>143</v>
      </c>
      <c r="B271" s="89" t="s">
        <v>225</v>
      </c>
      <c r="C271" s="24">
        <v>220000</v>
      </c>
      <c r="D271" s="25">
        <f t="shared" si="509"/>
        <v>0</v>
      </c>
      <c r="E271" s="26">
        <f t="shared" si="510"/>
        <v>220000</v>
      </c>
      <c r="F271" s="24">
        <f t="shared" si="511"/>
        <v>22000</v>
      </c>
      <c r="G271" s="26">
        <f t="shared" si="512"/>
        <v>198000</v>
      </c>
      <c r="H271" s="25">
        <f t="shared" si="513"/>
        <v>0</v>
      </c>
      <c r="I271" s="25">
        <f t="shared" si="514"/>
        <v>0</v>
      </c>
      <c r="J271" s="25">
        <f t="shared" si="514"/>
        <v>0</v>
      </c>
      <c r="K271" s="25">
        <f t="shared" si="515"/>
        <v>198000</v>
      </c>
      <c r="L271" s="373"/>
      <c r="M271" s="374"/>
      <c r="N271" s="374"/>
      <c r="O271" s="375"/>
      <c r="R271" s="35">
        <v>140</v>
      </c>
      <c r="S271" s="89" t="s">
        <v>225</v>
      </c>
      <c r="T271" s="24">
        <v>220000</v>
      </c>
      <c r="U271" s="24">
        <v>220000</v>
      </c>
      <c r="V271" s="24">
        <f t="shared" si="516"/>
        <v>22000</v>
      </c>
      <c r="W271" s="25">
        <f t="shared" si="517"/>
        <v>198000</v>
      </c>
      <c r="X271" s="25">
        <f t="shared" si="518"/>
        <v>7333.333333333333</v>
      </c>
      <c r="Y271" s="25">
        <f t="shared" si="519"/>
        <v>916.66666666666663</v>
      </c>
      <c r="Z271" s="292"/>
      <c r="AA271" s="257"/>
      <c r="AB271" s="25">
        <f t="shared" si="520"/>
        <v>0</v>
      </c>
      <c r="AC271" s="25">
        <f t="shared" si="520"/>
        <v>0</v>
      </c>
      <c r="AD271" s="25"/>
      <c r="AE271" s="25"/>
    </row>
    <row r="272" spans="1:31" ht="15.75" thickBot="1">
      <c r="A272" s="92"/>
      <c r="B272" s="83"/>
      <c r="C272" s="40"/>
      <c r="D272" s="41"/>
      <c r="E272" s="40"/>
      <c r="F272" s="40"/>
      <c r="G272" s="41"/>
      <c r="H272" s="41"/>
      <c r="I272" s="41"/>
      <c r="J272" s="41"/>
      <c r="K272" s="41"/>
      <c r="L272" s="40"/>
      <c r="M272" s="40"/>
      <c r="N272" s="176"/>
      <c r="O272" s="176"/>
      <c r="R272" s="11"/>
      <c r="S272" s="83"/>
      <c r="T272" s="40"/>
      <c r="U272" s="40"/>
      <c r="V272" s="40"/>
      <c r="W272" s="41"/>
      <c r="X272" s="41"/>
      <c r="Y272" s="41"/>
      <c r="Z272" s="295"/>
      <c r="AA272" s="41"/>
      <c r="AB272" s="41"/>
      <c r="AC272" s="41"/>
      <c r="AD272" s="41"/>
      <c r="AE272" s="41"/>
    </row>
    <row r="273" spans="1:31" ht="15.75" thickBot="1">
      <c r="A273" s="176"/>
      <c r="B273" s="19" t="s">
        <v>226</v>
      </c>
      <c r="C273" s="40"/>
      <c r="D273" s="41"/>
      <c r="E273" s="40"/>
      <c r="F273" s="40"/>
      <c r="G273" s="41"/>
      <c r="H273" s="41"/>
      <c r="I273" s="41"/>
      <c r="J273" s="41"/>
      <c r="K273" s="41"/>
      <c r="L273" s="40"/>
      <c r="M273" s="40"/>
      <c r="N273" s="176"/>
      <c r="O273" s="176"/>
      <c r="S273" s="19" t="s">
        <v>226</v>
      </c>
      <c r="T273" s="40"/>
      <c r="U273" s="40"/>
      <c r="V273" s="40"/>
      <c r="W273" s="41"/>
      <c r="X273" s="41"/>
      <c r="Y273" s="41"/>
      <c r="Z273" s="295"/>
      <c r="AA273" s="41"/>
      <c r="AB273" s="41"/>
      <c r="AC273" s="41"/>
      <c r="AD273" s="41"/>
      <c r="AE273" s="41"/>
    </row>
    <row r="274" spans="1:31">
      <c r="A274" s="50">
        <v>144</v>
      </c>
      <c r="B274" s="91" t="s">
        <v>227</v>
      </c>
      <c r="C274" s="24">
        <v>220000</v>
      </c>
      <c r="D274" s="25">
        <f t="shared" ref="D274" si="521">+AB274</f>
        <v>0</v>
      </c>
      <c r="E274" s="26">
        <f t="shared" ref="E274" si="522">C274-D274</f>
        <v>220000</v>
      </c>
      <c r="F274" s="24">
        <f>E274*10%</f>
        <v>22000</v>
      </c>
      <c r="G274" s="26">
        <f t="shared" ref="G274" si="523">+E274-F274</f>
        <v>198000</v>
      </c>
      <c r="H274" s="25">
        <f t="shared" ref="H274" si="524">AC274</f>
        <v>0</v>
      </c>
      <c r="I274" s="25">
        <f t="shared" ref="I274:J274" si="525">+AD274</f>
        <v>0</v>
      </c>
      <c r="J274" s="25">
        <f t="shared" si="525"/>
        <v>0</v>
      </c>
      <c r="K274" s="25">
        <f t="shared" ref="K274" si="526">G274-(H274+I274+J274)</f>
        <v>198000</v>
      </c>
      <c r="L274" s="373"/>
      <c r="M274" s="374"/>
      <c r="N274" s="374"/>
      <c r="O274" s="375"/>
      <c r="R274" s="35">
        <v>141</v>
      </c>
      <c r="S274" s="91" t="s">
        <v>227</v>
      </c>
      <c r="T274" s="24">
        <v>220000</v>
      </c>
      <c r="U274" s="24">
        <v>220000</v>
      </c>
      <c r="V274" s="24">
        <f t="shared" ref="V274" si="527">U274*10%</f>
        <v>22000</v>
      </c>
      <c r="W274" s="25">
        <f t="shared" ref="W274" si="528">+U274-V274</f>
        <v>198000</v>
      </c>
      <c r="X274" s="25">
        <f t="shared" ref="X274" si="529">+U274/30</f>
        <v>7333.333333333333</v>
      </c>
      <c r="Y274" s="25">
        <f t="shared" ref="Y274" si="530">+X274/8</f>
        <v>916.66666666666663</v>
      </c>
      <c r="Z274" s="292"/>
      <c r="AA274" s="257"/>
      <c r="AB274" s="25">
        <f t="shared" ref="AB274:AC274" si="531">+Z274*X274</f>
        <v>0</v>
      </c>
      <c r="AC274" s="25">
        <f t="shared" si="531"/>
        <v>0</v>
      </c>
      <c r="AD274" s="25"/>
      <c r="AE274" s="25"/>
    </row>
    <row r="275" spans="1:31" ht="15.75" thickBot="1">
      <c r="A275" s="92"/>
      <c r="B275" s="83"/>
      <c r="C275" s="40"/>
      <c r="D275" s="41"/>
      <c r="E275" s="40"/>
      <c r="F275" s="40"/>
      <c r="G275" s="41"/>
      <c r="H275" s="41"/>
      <c r="I275" s="41"/>
      <c r="J275" s="41"/>
      <c r="K275" s="41"/>
      <c r="L275" s="40"/>
      <c r="M275" s="40"/>
      <c r="N275" s="176"/>
      <c r="O275" s="176"/>
      <c r="R275" s="11"/>
      <c r="S275" s="83"/>
      <c r="T275" s="40"/>
      <c r="U275" s="40"/>
      <c r="V275" s="40"/>
      <c r="W275" s="41"/>
      <c r="X275" s="41"/>
      <c r="Y275" s="41"/>
      <c r="Z275" s="295"/>
      <c r="AA275" s="41"/>
      <c r="AB275" s="41"/>
      <c r="AC275" s="41"/>
      <c r="AD275" s="41"/>
      <c r="AE275" s="41"/>
    </row>
    <row r="276" spans="1:31" ht="15.75" thickBot="1">
      <c r="A276" s="92"/>
      <c r="B276" s="19" t="s">
        <v>228</v>
      </c>
      <c r="C276" s="40"/>
      <c r="D276" s="41"/>
      <c r="E276" s="40"/>
      <c r="F276" s="40"/>
      <c r="G276" s="41"/>
      <c r="H276" s="41"/>
      <c r="I276" s="41"/>
      <c r="J276" s="41"/>
      <c r="K276" s="41"/>
      <c r="L276" s="40"/>
      <c r="M276" s="40"/>
      <c r="N276" s="176"/>
      <c r="O276" s="176"/>
      <c r="R276" s="11"/>
      <c r="S276" s="19" t="s">
        <v>228</v>
      </c>
      <c r="T276" s="40"/>
      <c r="U276" s="40"/>
      <c r="V276" s="40"/>
      <c r="W276" s="41"/>
      <c r="X276" s="41"/>
      <c r="Y276" s="41"/>
      <c r="Z276" s="295"/>
      <c r="AA276" s="41"/>
      <c r="AB276" s="41"/>
      <c r="AC276" s="41"/>
      <c r="AD276" s="41"/>
      <c r="AE276" s="41"/>
    </row>
    <row r="277" spans="1:31" ht="15" customHeight="1">
      <c r="A277" s="50">
        <v>145</v>
      </c>
      <c r="B277" s="89" t="s">
        <v>230</v>
      </c>
      <c r="C277" s="124">
        <v>220000</v>
      </c>
      <c r="D277" s="25">
        <f t="shared" ref="D277" si="532">+AB277</f>
        <v>0</v>
      </c>
      <c r="E277" s="26">
        <f t="shared" ref="E277" si="533">C277-D277</f>
        <v>220000</v>
      </c>
      <c r="F277" s="24">
        <f t="shared" ref="F277" si="534">E277*10%</f>
        <v>22000</v>
      </c>
      <c r="G277" s="26">
        <f t="shared" ref="G277" si="535">+E277-F277</f>
        <v>198000</v>
      </c>
      <c r="H277" s="25">
        <f t="shared" ref="H277" si="536">AC277</f>
        <v>0</v>
      </c>
      <c r="I277" s="25">
        <f t="shared" ref="I277:J277" si="537">+AD277</f>
        <v>0</v>
      </c>
      <c r="J277" s="25">
        <f t="shared" si="537"/>
        <v>0</v>
      </c>
      <c r="K277" s="25">
        <f t="shared" ref="K277" si="538">G277-(H277+I277+J277)</f>
        <v>198000</v>
      </c>
      <c r="L277" s="373"/>
      <c r="M277" s="374"/>
      <c r="N277" s="374"/>
      <c r="O277" s="375"/>
      <c r="R277" s="35">
        <v>142</v>
      </c>
      <c r="S277" s="89" t="s">
        <v>230</v>
      </c>
      <c r="T277" s="124">
        <v>220000</v>
      </c>
      <c r="U277" s="124">
        <v>220000</v>
      </c>
      <c r="V277" s="24">
        <f t="shared" ref="V277" si="539">U277*10%</f>
        <v>22000</v>
      </c>
      <c r="W277" s="25">
        <f t="shared" ref="W277" si="540">+U277-V277</f>
        <v>198000</v>
      </c>
      <c r="X277" s="25">
        <f t="shared" ref="X277" si="541">+U277/30</f>
        <v>7333.333333333333</v>
      </c>
      <c r="Y277" s="25">
        <f t="shared" ref="Y277" si="542">+X277/8</f>
        <v>916.66666666666663</v>
      </c>
      <c r="Z277" s="292"/>
      <c r="AA277" s="257"/>
      <c r="AB277" s="25">
        <f t="shared" ref="AB277:AC277" si="543">+Z277*X277</f>
        <v>0</v>
      </c>
      <c r="AC277" s="25">
        <f t="shared" si="543"/>
        <v>0</v>
      </c>
      <c r="AD277" s="25"/>
      <c r="AE277" s="25"/>
    </row>
    <row r="278" spans="1:31" ht="15.75" thickBot="1">
      <c r="A278" s="92"/>
      <c r="B278" s="83"/>
      <c r="C278" s="59"/>
      <c r="D278" s="41"/>
      <c r="E278" s="40"/>
      <c r="F278" s="40"/>
      <c r="G278" s="41"/>
      <c r="H278" s="41"/>
      <c r="I278" s="41"/>
      <c r="J278" s="41"/>
      <c r="K278" s="41"/>
      <c r="L278" s="40"/>
      <c r="M278" s="40"/>
      <c r="N278" s="176"/>
      <c r="O278" s="176"/>
      <c r="R278" s="11"/>
      <c r="S278" s="83"/>
      <c r="T278" s="59"/>
      <c r="U278" s="40"/>
      <c r="V278" s="40"/>
      <c r="W278" s="41"/>
      <c r="X278" s="41"/>
      <c r="Y278" s="41"/>
      <c r="Z278" s="295"/>
      <c r="AA278" s="41"/>
      <c r="AB278" s="41"/>
      <c r="AC278" s="41"/>
      <c r="AD278" s="41"/>
      <c r="AE278" s="41"/>
    </row>
    <row r="279" spans="1:31" ht="15.75" thickBot="1">
      <c r="A279" s="92"/>
      <c r="B279" s="94" t="s">
        <v>231</v>
      </c>
      <c r="C279" s="59"/>
      <c r="D279" s="41"/>
      <c r="E279" s="40"/>
      <c r="F279" s="40"/>
      <c r="G279" s="41"/>
      <c r="H279" s="41"/>
      <c r="I279" s="41"/>
      <c r="J279" s="41"/>
      <c r="K279" s="41"/>
      <c r="L279" s="40"/>
      <c r="M279" s="40"/>
      <c r="N279" s="176"/>
      <c r="O279" s="176"/>
      <c r="R279" s="11"/>
      <c r="S279" s="94" t="s">
        <v>231</v>
      </c>
      <c r="T279" s="59"/>
      <c r="U279" s="40"/>
      <c r="V279" s="40"/>
      <c r="W279" s="41"/>
      <c r="X279" s="41"/>
      <c r="Y279" s="41"/>
      <c r="Z279" s="295"/>
      <c r="AA279" s="41"/>
      <c r="AB279" s="41"/>
      <c r="AC279" s="41"/>
      <c r="AD279" s="41"/>
      <c r="AE279" s="41"/>
    </row>
    <row r="280" spans="1:31" ht="15" customHeight="1">
      <c r="A280" s="239">
        <v>146</v>
      </c>
      <c r="B280" s="125" t="s">
        <v>232</v>
      </c>
      <c r="C280" s="24">
        <v>230000</v>
      </c>
      <c r="D280" s="25">
        <f t="shared" ref="D280:D282" si="544">+AB280</f>
        <v>0</v>
      </c>
      <c r="E280" s="26">
        <f t="shared" ref="E280:E282" si="545">C280-D280</f>
        <v>230000</v>
      </c>
      <c r="F280" s="24">
        <f t="shared" ref="F280:F282" si="546">E280*10%</f>
        <v>23000</v>
      </c>
      <c r="G280" s="26">
        <f t="shared" ref="G280:G282" si="547">+E280-F280</f>
        <v>207000</v>
      </c>
      <c r="H280" s="25">
        <f t="shared" ref="H280:H282" si="548">AC280</f>
        <v>0</v>
      </c>
      <c r="I280" s="25">
        <f t="shared" ref="I280:J282" si="549">+AD280</f>
        <v>0</v>
      </c>
      <c r="J280" s="25">
        <f t="shared" si="549"/>
        <v>0</v>
      </c>
      <c r="K280" s="25">
        <f t="shared" ref="K280:K282" si="550">G280-(H280+I280+J280)</f>
        <v>207000</v>
      </c>
      <c r="L280" s="373" t="s">
        <v>21</v>
      </c>
      <c r="M280" s="374"/>
      <c r="N280" s="374"/>
      <c r="O280" s="375"/>
      <c r="R280" s="44">
        <v>143</v>
      </c>
      <c r="S280" s="125" t="s">
        <v>232</v>
      </c>
      <c r="T280" s="24">
        <v>230000</v>
      </c>
      <c r="U280" s="24">
        <v>230000</v>
      </c>
      <c r="V280" s="24">
        <f t="shared" ref="V280:V282" si="551">U280*10%</f>
        <v>23000</v>
      </c>
      <c r="W280" s="25">
        <f t="shared" ref="W280:W282" si="552">+U280-V280</f>
        <v>207000</v>
      </c>
      <c r="X280" s="25">
        <f t="shared" ref="X280:X282" si="553">+U280/30</f>
        <v>7666.666666666667</v>
      </c>
      <c r="Y280" s="25">
        <f t="shared" ref="Y280" si="554">+X280/8</f>
        <v>958.33333333333337</v>
      </c>
      <c r="Z280" s="292"/>
      <c r="AA280" s="257"/>
      <c r="AB280" s="25">
        <f t="shared" ref="AB280:AC282" si="555">+Z280*X280</f>
        <v>0</v>
      </c>
      <c r="AC280" s="25">
        <f t="shared" si="555"/>
        <v>0</v>
      </c>
      <c r="AD280" s="25"/>
      <c r="AE280" s="25"/>
    </row>
    <row r="281" spans="1:31" ht="15" customHeight="1">
      <c r="A281" s="50">
        <v>147</v>
      </c>
      <c r="B281" s="89" t="s">
        <v>233</v>
      </c>
      <c r="C281" s="124">
        <v>230000</v>
      </c>
      <c r="D281" s="25">
        <f t="shared" si="544"/>
        <v>0</v>
      </c>
      <c r="E281" s="26">
        <f t="shared" si="545"/>
        <v>230000</v>
      </c>
      <c r="F281" s="24">
        <f t="shared" si="546"/>
        <v>23000</v>
      </c>
      <c r="G281" s="26">
        <f t="shared" si="547"/>
        <v>207000</v>
      </c>
      <c r="H281" s="25">
        <f t="shared" si="548"/>
        <v>0</v>
      </c>
      <c r="I281" s="25">
        <f t="shared" si="549"/>
        <v>0</v>
      </c>
      <c r="J281" s="25">
        <f t="shared" si="549"/>
        <v>0</v>
      </c>
      <c r="K281" s="25">
        <f t="shared" si="550"/>
        <v>207000</v>
      </c>
      <c r="L281" s="373" t="s">
        <v>21</v>
      </c>
      <c r="M281" s="374"/>
      <c r="N281" s="374"/>
      <c r="O281" s="375"/>
      <c r="R281" s="35">
        <v>144</v>
      </c>
      <c r="S281" s="89" t="s">
        <v>233</v>
      </c>
      <c r="T281" s="124">
        <v>230000</v>
      </c>
      <c r="U281" s="124">
        <v>230000</v>
      </c>
      <c r="V281" s="24">
        <f t="shared" si="551"/>
        <v>23000</v>
      </c>
      <c r="W281" s="25">
        <f t="shared" si="552"/>
        <v>207000</v>
      </c>
      <c r="X281" s="25">
        <f t="shared" si="553"/>
        <v>7666.666666666667</v>
      </c>
      <c r="Y281" s="25">
        <f>+X281/8</f>
        <v>958.33333333333337</v>
      </c>
      <c r="Z281" s="292"/>
      <c r="AA281" s="257"/>
      <c r="AB281" s="25">
        <f t="shared" si="555"/>
        <v>0</v>
      </c>
      <c r="AC281" s="25">
        <f t="shared" si="555"/>
        <v>0</v>
      </c>
      <c r="AD281" s="25"/>
      <c r="AE281" s="25"/>
    </row>
    <row r="282" spans="1:31" ht="15" customHeight="1">
      <c r="A282" s="50">
        <v>148</v>
      </c>
      <c r="B282" s="89" t="s">
        <v>234</v>
      </c>
      <c r="C282" s="124">
        <v>230000</v>
      </c>
      <c r="D282" s="25">
        <f t="shared" si="544"/>
        <v>0</v>
      </c>
      <c r="E282" s="26">
        <f t="shared" si="545"/>
        <v>230000</v>
      </c>
      <c r="F282" s="24">
        <f t="shared" si="546"/>
        <v>23000</v>
      </c>
      <c r="G282" s="26">
        <f t="shared" si="547"/>
        <v>207000</v>
      </c>
      <c r="H282" s="25">
        <f t="shared" si="548"/>
        <v>0</v>
      </c>
      <c r="I282" s="25">
        <f t="shared" si="549"/>
        <v>0</v>
      </c>
      <c r="J282" s="25">
        <f t="shared" si="549"/>
        <v>0</v>
      </c>
      <c r="K282" s="25">
        <f t="shared" si="550"/>
        <v>207000</v>
      </c>
      <c r="L282" s="373" t="s">
        <v>21</v>
      </c>
      <c r="M282" s="374"/>
      <c r="N282" s="374"/>
      <c r="O282" s="375"/>
      <c r="R282" s="35">
        <v>145</v>
      </c>
      <c r="S282" s="89" t="s">
        <v>234</v>
      </c>
      <c r="T282" s="124">
        <v>230000</v>
      </c>
      <c r="U282" s="124">
        <v>230000</v>
      </c>
      <c r="V282" s="24">
        <f t="shared" si="551"/>
        <v>23000</v>
      </c>
      <c r="W282" s="25">
        <f t="shared" si="552"/>
        <v>207000</v>
      </c>
      <c r="X282" s="25">
        <f t="shared" si="553"/>
        <v>7666.666666666667</v>
      </c>
      <c r="Y282" s="25">
        <f>+X282/8</f>
        <v>958.33333333333337</v>
      </c>
      <c r="Z282" s="292"/>
      <c r="AA282" s="257"/>
      <c r="AB282" s="25">
        <f t="shared" si="555"/>
        <v>0</v>
      </c>
      <c r="AC282" s="25">
        <f t="shared" si="555"/>
        <v>0</v>
      </c>
      <c r="AD282" s="25"/>
      <c r="AE282" s="25"/>
    </row>
    <row r="283" spans="1:31">
      <c r="A283" s="92"/>
      <c r="B283" s="46"/>
      <c r="C283" s="39"/>
      <c r="D283" s="41"/>
      <c r="E283" s="40"/>
      <c r="F283" s="40"/>
      <c r="G283" s="41"/>
      <c r="H283" s="41"/>
      <c r="I283" s="41"/>
      <c r="J283" s="41"/>
      <c r="K283" s="41"/>
      <c r="L283" s="40"/>
      <c r="M283" s="40"/>
      <c r="N283" s="176"/>
      <c r="O283" s="176"/>
      <c r="R283" s="11"/>
      <c r="S283" s="126"/>
      <c r="T283" s="127"/>
      <c r="U283" s="128"/>
      <c r="V283" s="128"/>
      <c r="W283" s="41"/>
      <c r="X283" s="41"/>
      <c r="Y283" s="41"/>
      <c r="Z283" s="295"/>
      <c r="AA283" s="41"/>
      <c r="AB283" s="41"/>
      <c r="AC283" s="41"/>
      <c r="AD283" s="41"/>
      <c r="AE283" s="41"/>
    </row>
    <row r="284" spans="1:31" ht="15" customHeight="1">
      <c r="A284" s="92"/>
      <c r="B284" s="267" t="s">
        <v>235</v>
      </c>
      <c r="C284" s="272"/>
      <c r="D284" s="41"/>
      <c r="E284" s="109"/>
      <c r="F284" s="40"/>
      <c r="G284" s="41"/>
      <c r="H284" s="41"/>
      <c r="I284" s="41"/>
      <c r="J284" s="41"/>
      <c r="K284" s="41"/>
      <c r="L284" s="40"/>
      <c r="M284" s="40"/>
      <c r="N284" s="176"/>
      <c r="O284" s="176"/>
      <c r="R284" s="11"/>
      <c r="S284" s="246" t="s">
        <v>235</v>
      </c>
      <c r="T284" s="249"/>
      <c r="U284" s="109"/>
      <c r="V284" s="40"/>
      <c r="W284" s="41"/>
      <c r="X284" s="41"/>
      <c r="Y284" s="41"/>
      <c r="Z284" s="295"/>
      <c r="AA284" s="41"/>
      <c r="AB284" s="41"/>
      <c r="AC284" s="41"/>
      <c r="AD284" s="41"/>
      <c r="AE284" s="41"/>
    </row>
    <row r="285" spans="1:31" ht="15.75" thickBot="1">
      <c r="A285" s="92"/>
      <c r="B285" s="46"/>
      <c r="C285" s="39"/>
      <c r="D285" s="41"/>
      <c r="E285" s="40"/>
      <c r="F285" s="40"/>
      <c r="G285" s="41"/>
      <c r="H285" s="41"/>
      <c r="I285" s="41"/>
      <c r="J285" s="41"/>
      <c r="K285" s="41"/>
      <c r="L285" s="40"/>
      <c r="M285" s="40"/>
      <c r="N285" s="176"/>
      <c r="O285" s="176"/>
      <c r="R285" s="11"/>
      <c r="S285" s="126"/>
      <c r="T285" s="127"/>
      <c r="U285" s="128"/>
      <c r="V285" s="128"/>
      <c r="W285" s="41"/>
      <c r="X285" s="41"/>
      <c r="Y285" s="41"/>
      <c r="Z285" s="295"/>
      <c r="AA285" s="41"/>
      <c r="AB285" s="41"/>
      <c r="AC285" s="41"/>
      <c r="AD285" s="41"/>
      <c r="AE285" s="41"/>
    </row>
    <row r="286" spans="1:31" ht="15.75" thickBot="1">
      <c r="A286" s="92"/>
      <c r="B286" s="19" t="s">
        <v>236</v>
      </c>
      <c r="C286" s="59"/>
      <c r="D286" s="41"/>
      <c r="E286" s="40"/>
      <c r="F286" s="40"/>
      <c r="G286" s="41"/>
      <c r="H286" s="41"/>
      <c r="I286" s="41"/>
      <c r="J286" s="41"/>
      <c r="K286" s="41"/>
      <c r="L286" s="40"/>
      <c r="M286" s="40"/>
      <c r="N286" s="176"/>
      <c r="O286" s="176"/>
      <c r="R286" s="11"/>
      <c r="S286" s="19" t="s">
        <v>236</v>
      </c>
      <c r="T286" s="59"/>
      <c r="U286" s="40"/>
      <c r="V286" s="40"/>
      <c r="W286" s="41"/>
      <c r="X286" s="41"/>
      <c r="Y286" s="41"/>
      <c r="Z286" s="295"/>
      <c r="AA286" s="41"/>
      <c r="AB286" s="41"/>
      <c r="AC286" s="41"/>
      <c r="AD286" s="41"/>
      <c r="AE286" s="41"/>
    </row>
    <row r="287" spans="1:31" ht="15" customHeight="1">
      <c r="A287" s="50">
        <v>149</v>
      </c>
      <c r="B287" s="91" t="s">
        <v>237</v>
      </c>
      <c r="C287" s="24">
        <v>220000</v>
      </c>
      <c r="D287" s="25">
        <f t="shared" ref="D287" si="556">+AB287</f>
        <v>0</v>
      </c>
      <c r="E287" s="26">
        <f t="shared" ref="E287" si="557">C287-D287</f>
        <v>220000</v>
      </c>
      <c r="F287" s="24">
        <f>E287*10%</f>
        <v>22000</v>
      </c>
      <c r="G287" s="26">
        <f t="shared" ref="G287" si="558">+E287-F287</f>
        <v>198000</v>
      </c>
      <c r="H287" s="25">
        <f t="shared" ref="H287" si="559">AC287</f>
        <v>0</v>
      </c>
      <c r="I287" s="25">
        <f t="shared" ref="I287:J287" si="560">+AD287</f>
        <v>0</v>
      </c>
      <c r="J287" s="25">
        <f t="shared" si="560"/>
        <v>0</v>
      </c>
      <c r="K287" s="25">
        <f t="shared" ref="K287" si="561">G287-(H287+I287+J287)</f>
        <v>198000</v>
      </c>
      <c r="L287" s="373"/>
      <c r="M287" s="374"/>
      <c r="N287" s="374"/>
      <c r="O287" s="375"/>
      <c r="R287" s="35">
        <v>146</v>
      </c>
      <c r="S287" s="91" t="s">
        <v>237</v>
      </c>
      <c r="T287" s="24">
        <v>220000</v>
      </c>
      <c r="U287" s="24">
        <v>220000</v>
      </c>
      <c r="V287" s="24">
        <f t="shared" ref="V287" si="562">U287*10%</f>
        <v>22000</v>
      </c>
      <c r="W287" s="25">
        <f t="shared" ref="W287" si="563">+U287-V287</f>
        <v>198000</v>
      </c>
      <c r="X287" s="25">
        <f t="shared" ref="X287" si="564">+U287/30</f>
        <v>7333.333333333333</v>
      </c>
      <c r="Y287" s="25">
        <f t="shared" ref="Y287" si="565">+X287/8</f>
        <v>916.66666666666663</v>
      </c>
      <c r="Z287" s="306"/>
      <c r="AA287" s="257"/>
      <c r="AB287" s="25">
        <f t="shared" ref="AB287:AC287" si="566">+Z287*X287</f>
        <v>0</v>
      </c>
      <c r="AC287" s="25">
        <f t="shared" si="566"/>
        <v>0</v>
      </c>
      <c r="AD287" s="25"/>
      <c r="AE287" s="25"/>
    </row>
    <row r="288" spans="1:31" ht="15.75" thickBot="1">
      <c r="A288" s="92"/>
      <c r="B288" s="46"/>
      <c r="C288" s="39"/>
      <c r="D288" s="41"/>
      <c r="E288" s="40"/>
      <c r="F288" s="40"/>
      <c r="G288" s="41"/>
      <c r="H288" s="41"/>
      <c r="I288" s="41"/>
      <c r="J288" s="41"/>
      <c r="K288" s="41"/>
      <c r="L288" s="40"/>
      <c r="M288" s="40"/>
      <c r="N288" s="176"/>
      <c r="O288" s="176"/>
      <c r="R288" s="11"/>
      <c r="S288" s="126"/>
      <c r="T288" s="127"/>
      <c r="U288" s="128"/>
      <c r="V288" s="128"/>
      <c r="W288" s="41"/>
      <c r="X288" s="41"/>
      <c r="Y288" s="41"/>
      <c r="Z288" s="295"/>
      <c r="AA288" s="41"/>
      <c r="AB288" s="41"/>
      <c r="AC288" s="41"/>
      <c r="AD288" s="41"/>
      <c r="AE288" s="41"/>
    </row>
    <row r="289" spans="1:31" ht="15.75" thickBot="1">
      <c r="A289" s="92"/>
      <c r="B289" s="208" t="s">
        <v>34</v>
      </c>
      <c r="C289" s="58">
        <f t="shared" ref="C289:K289" si="567">SUM(C261:C288)</f>
        <v>2890000</v>
      </c>
      <c r="D289" s="58">
        <f t="shared" si="567"/>
        <v>117333.33333333333</v>
      </c>
      <c r="E289" s="58">
        <f t="shared" si="567"/>
        <v>2772666.666666667</v>
      </c>
      <c r="F289" s="58">
        <f t="shared" si="567"/>
        <v>277266.66666666669</v>
      </c>
      <c r="G289" s="58">
        <f t="shared" si="567"/>
        <v>2495400</v>
      </c>
      <c r="H289" s="58">
        <f t="shared" si="567"/>
        <v>0</v>
      </c>
      <c r="I289" s="58">
        <f t="shared" si="567"/>
        <v>0</v>
      </c>
      <c r="J289" s="58">
        <f t="shared" si="567"/>
        <v>0</v>
      </c>
      <c r="K289" s="58">
        <f t="shared" si="567"/>
        <v>2495400</v>
      </c>
      <c r="L289" s="40"/>
      <c r="M289" s="40"/>
      <c r="N289" s="176"/>
      <c r="O289" s="176"/>
      <c r="R289" s="11"/>
      <c r="S289" s="56" t="s">
        <v>34</v>
      </c>
      <c r="T289" s="57">
        <f t="shared" ref="T289:AE289" si="568">SUM(T262:T287)</f>
        <v>2670000</v>
      </c>
      <c r="U289" s="57">
        <f t="shared" si="568"/>
        <v>2670000</v>
      </c>
      <c r="V289" s="57">
        <f t="shared" si="568"/>
        <v>267000</v>
      </c>
      <c r="W289" s="57">
        <f t="shared" si="568"/>
        <v>2403000</v>
      </c>
      <c r="X289" s="57">
        <f t="shared" si="568"/>
        <v>89000.000000000015</v>
      </c>
      <c r="Y289" s="57">
        <f t="shared" si="568"/>
        <v>11125.000000000002</v>
      </c>
      <c r="Z289" s="317">
        <f t="shared" si="568"/>
        <v>0</v>
      </c>
      <c r="AA289" s="318">
        <f t="shared" si="568"/>
        <v>0</v>
      </c>
      <c r="AB289" s="57">
        <f t="shared" si="568"/>
        <v>0</v>
      </c>
      <c r="AC289" s="57">
        <f t="shared" si="568"/>
        <v>0</v>
      </c>
      <c r="AD289" s="57">
        <f t="shared" si="568"/>
        <v>0</v>
      </c>
      <c r="AE289" s="57">
        <f t="shared" si="568"/>
        <v>0</v>
      </c>
    </row>
    <row r="290" spans="1:31" ht="15.75" thickBot="1">
      <c r="A290" s="92"/>
      <c r="B290" s="46"/>
      <c r="C290" s="40"/>
      <c r="D290" s="41"/>
      <c r="E290" s="40"/>
      <c r="F290" s="40"/>
      <c r="G290" s="41"/>
      <c r="H290" s="41"/>
      <c r="I290" s="41"/>
      <c r="J290" s="41"/>
      <c r="K290" s="41"/>
      <c r="L290" s="40"/>
      <c r="M290" s="40"/>
      <c r="N290" s="176"/>
      <c r="O290" s="176"/>
      <c r="R290" s="11"/>
      <c r="S290" s="126"/>
      <c r="T290" s="128"/>
      <c r="U290" s="128"/>
      <c r="V290" s="128"/>
      <c r="W290" s="41"/>
      <c r="X290" s="41"/>
      <c r="Y290" s="41"/>
      <c r="Z290" s="319"/>
      <c r="AA290" s="320"/>
      <c r="AB290" s="41"/>
      <c r="AC290" s="41"/>
      <c r="AD290" s="41"/>
      <c r="AE290" s="41"/>
    </row>
    <row r="291" spans="1:31" ht="15.75" thickBot="1">
      <c r="A291" s="92"/>
      <c r="B291" s="208" t="s">
        <v>8</v>
      </c>
      <c r="C291" s="58">
        <f t="shared" ref="C291:K291" si="569">+C289+C258+C230+C190+C164+C137+C100+C72+C33</f>
        <v>36913832</v>
      </c>
      <c r="D291" s="58">
        <f t="shared" si="569"/>
        <v>896773.8833333333</v>
      </c>
      <c r="E291" s="58">
        <f t="shared" si="569"/>
        <v>36029724.116666667</v>
      </c>
      <c r="F291" s="58">
        <f t="shared" si="569"/>
        <v>3602972.4116666666</v>
      </c>
      <c r="G291" s="58">
        <f t="shared" si="569"/>
        <v>32426751</v>
      </c>
      <c r="H291" s="58">
        <f t="shared" si="569"/>
        <v>87147.233333333323</v>
      </c>
      <c r="I291" s="58">
        <f t="shared" si="569"/>
        <v>16000</v>
      </c>
      <c r="J291" s="58">
        <f t="shared" si="569"/>
        <v>17630</v>
      </c>
      <c r="K291" s="58">
        <f t="shared" si="569"/>
        <v>32668403.416666664</v>
      </c>
      <c r="L291" s="40"/>
      <c r="M291" s="40"/>
      <c r="N291" s="176"/>
      <c r="O291" s="176"/>
      <c r="R291" s="11"/>
      <c r="S291" s="56" t="s">
        <v>8</v>
      </c>
      <c r="T291" s="57">
        <f t="shared" ref="T291:AE291" si="570">+T289+T258+T230+T190+T164+T137+T100+T72+T33</f>
        <v>35931683</v>
      </c>
      <c r="U291" s="57">
        <f t="shared" si="570"/>
        <v>36522793</v>
      </c>
      <c r="V291" s="57">
        <f t="shared" si="570"/>
        <v>3628279.2999999993</v>
      </c>
      <c r="W291" s="57">
        <f t="shared" si="570"/>
        <v>32654513.699999999</v>
      </c>
      <c r="X291" s="57">
        <f t="shared" si="570"/>
        <v>1209426.4333333331</v>
      </c>
      <c r="Y291" s="57">
        <f t="shared" si="570"/>
        <v>151178.30416666664</v>
      </c>
      <c r="Z291" s="317">
        <f t="shared" si="570"/>
        <v>117.5</v>
      </c>
      <c r="AA291" s="318">
        <f t="shared" si="570"/>
        <v>59</v>
      </c>
      <c r="AB291" s="57">
        <f t="shared" si="570"/>
        <v>1288399.5499999998</v>
      </c>
      <c r="AC291" s="57">
        <f t="shared" si="570"/>
        <v>87147.233333333323</v>
      </c>
      <c r="AD291" s="57">
        <f t="shared" si="570"/>
        <v>18000</v>
      </c>
      <c r="AE291" s="57">
        <f t="shared" si="570"/>
        <v>24740</v>
      </c>
    </row>
    <row r="292" spans="1:31">
      <c r="A292" s="92"/>
      <c r="B292" s="46"/>
      <c r="C292" s="39"/>
      <c r="D292" s="39"/>
      <c r="E292" s="40"/>
      <c r="F292" s="40"/>
      <c r="G292" s="41"/>
      <c r="H292" s="41"/>
      <c r="I292" s="41"/>
      <c r="J292" s="41"/>
      <c r="K292" s="41"/>
      <c r="L292" s="40"/>
      <c r="M292" s="40"/>
      <c r="N292" s="176"/>
      <c r="O292" s="176"/>
      <c r="R292" s="11"/>
      <c r="S292" s="126"/>
      <c r="T292" s="127"/>
      <c r="U292" s="128"/>
      <c r="V292" s="128"/>
      <c r="W292" s="41"/>
      <c r="X292" s="41"/>
      <c r="Y292" s="41"/>
      <c r="Z292" s="295"/>
      <c r="AA292" s="41"/>
      <c r="AB292" s="41"/>
      <c r="AC292" s="41"/>
      <c r="AD292" s="41"/>
      <c r="AE292" s="41"/>
    </row>
    <row r="293" spans="1:31">
      <c r="A293" s="92"/>
      <c r="B293" s="46" t="s">
        <v>238</v>
      </c>
      <c r="C293" s="39"/>
      <c r="D293" s="39"/>
      <c r="E293" s="40"/>
      <c r="F293" s="40"/>
      <c r="G293" s="41"/>
      <c r="H293" s="41"/>
      <c r="I293" s="41"/>
      <c r="J293" s="41"/>
      <c r="K293" s="41"/>
      <c r="L293" s="40"/>
      <c r="M293" s="40"/>
      <c r="N293" s="176"/>
      <c r="O293" s="176"/>
      <c r="R293" s="11"/>
      <c r="S293" s="126" t="s">
        <v>238</v>
      </c>
      <c r="T293" s="127"/>
      <c r="U293" s="128"/>
      <c r="V293" s="128"/>
      <c r="W293" s="41"/>
      <c r="X293" s="41"/>
      <c r="Y293" s="41"/>
      <c r="Z293" s="295"/>
      <c r="AA293" s="41"/>
      <c r="AB293" s="41"/>
      <c r="AC293" s="41"/>
      <c r="AD293" s="41"/>
      <c r="AE293" s="41"/>
    </row>
    <row r="294" spans="1:31">
      <c r="A294" s="92"/>
      <c r="B294" s="46"/>
      <c r="C294" s="39"/>
      <c r="D294" s="39"/>
      <c r="E294" s="40"/>
      <c r="F294" s="40"/>
      <c r="G294" s="41"/>
      <c r="H294" s="41"/>
      <c r="I294" s="41"/>
      <c r="J294" s="41"/>
      <c r="K294" s="41"/>
      <c r="L294" s="40"/>
      <c r="M294" s="40"/>
      <c r="N294" s="176"/>
      <c r="O294" s="176"/>
      <c r="R294" s="11"/>
      <c r="S294" s="126"/>
      <c r="T294" s="127"/>
      <c r="U294" s="128"/>
      <c r="V294" s="128"/>
      <c r="W294" s="41"/>
      <c r="X294" s="41"/>
      <c r="Y294" s="41"/>
      <c r="Z294" s="295"/>
      <c r="AA294" s="41"/>
      <c r="AB294" s="41"/>
      <c r="AC294" s="41"/>
      <c r="AD294" s="41"/>
      <c r="AE294" s="41"/>
    </row>
    <row r="295" spans="1:31" ht="25.5" customHeight="1">
      <c r="A295" s="92"/>
      <c r="B295" s="46" t="s">
        <v>239</v>
      </c>
      <c r="C295" s="40"/>
      <c r="D295" s="40"/>
      <c r="E295" s="40"/>
      <c r="F295" s="40"/>
      <c r="G295" s="130"/>
      <c r="H295" s="130"/>
      <c r="I295" s="130"/>
      <c r="J295" s="130"/>
      <c r="K295" s="130"/>
      <c r="L295" s="133"/>
      <c r="M295" s="133"/>
      <c r="N295" s="51"/>
      <c r="O295" s="51"/>
      <c r="P295" s="302"/>
      <c r="Q295" s="302"/>
      <c r="R295" s="11"/>
      <c r="S295" s="126" t="s">
        <v>239</v>
      </c>
      <c r="T295" s="128"/>
      <c r="U295" s="128"/>
      <c r="V295" s="128"/>
      <c r="W295" s="131"/>
      <c r="X295" s="131"/>
      <c r="Y295" s="131"/>
      <c r="Z295" s="321"/>
      <c r="AA295" s="130"/>
      <c r="AB295" s="131"/>
      <c r="AC295" s="131"/>
      <c r="AD295" s="131"/>
      <c r="AE295" s="131"/>
    </row>
    <row r="296" spans="1:31">
      <c r="A296" s="92"/>
      <c r="B296" s="46" t="s">
        <v>240</v>
      </c>
      <c r="C296" s="40"/>
      <c r="D296" s="40"/>
      <c r="E296" s="40"/>
      <c r="F296" s="40"/>
      <c r="G296" s="130"/>
      <c r="H296" s="130"/>
      <c r="I296" s="130"/>
      <c r="J296" s="130"/>
      <c r="K296" s="130"/>
      <c r="L296" s="133"/>
      <c r="M296" s="133"/>
      <c r="N296" s="176"/>
      <c r="O296" s="176"/>
      <c r="R296" s="92"/>
      <c r="S296" s="46" t="s">
        <v>240</v>
      </c>
      <c r="T296" s="40"/>
      <c r="U296" s="40"/>
      <c r="V296" s="40"/>
      <c r="W296" s="130"/>
      <c r="X296" s="130"/>
      <c r="Y296" s="130"/>
      <c r="Z296" s="321"/>
      <c r="AA296" s="130"/>
      <c r="AB296" s="130"/>
      <c r="AC296" s="130"/>
      <c r="AD296" s="130"/>
      <c r="AE296" s="130"/>
    </row>
    <row r="297" spans="1:31">
      <c r="A297" s="92"/>
      <c r="B297" s="83" t="s">
        <v>241</v>
      </c>
      <c r="C297" s="98"/>
      <c r="D297" s="98"/>
      <c r="E297" s="98"/>
      <c r="F297" s="98"/>
      <c r="G297" s="130"/>
      <c r="H297" s="130"/>
      <c r="I297" s="130"/>
      <c r="J297" s="130"/>
      <c r="K297" s="130"/>
      <c r="L297" s="133"/>
      <c r="M297" s="133"/>
      <c r="N297" s="176"/>
      <c r="O297" s="176"/>
      <c r="R297" s="92"/>
      <c r="S297" s="83" t="s">
        <v>241</v>
      </c>
      <c r="T297" s="98"/>
      <c r="U297" s="98"/>
      <c r="V297" s="98"/>
      <c r="W297" s="130"/>
      <c r="X297" s="130"/>
      <c r="Y297" s="130"/>
      <c r="Z297" s="321"/>
      <c r="AA297" s="130"/>
      <c r="AB297" s="130"/>
      <c r="AC297" s="130"/>
      <c r="AD297" s="130"/>
      <c r="AE297" s="130"/>
    </row>
    <row r="298" spans="1:31">
      <c r="A298" s="92"/>
      <c r="B298" s="83" t="s">
        <v>242</v>
      </c>
      <c r="C298" s="98"/>
      <c r="D298" s="98"/>
      <c r="E298" s="98"/>
      <c r="F298" s="98"/>
      <c r="G298" s="130"/>
      <c r="H298" s="130"/>
      <c r="I298" s="130"/>
      <c r="J298" s="130"/>
      <c r="K298" s="130"/>
      <c r="L298" s="133"/>
      <c r="M298" s="133"/>
      <c r="N298" s="176"/>
      <c r="O298" s="176"/>
      <c r="R298" s="92"/>
      <c r="S298" s="83" t="s">
        <v>242</v>
      </c>
      <c r="T298" s="98"/>
      <c r="U298" s="98"/>
      <c r="V298" s="98"/>
      <c r="W298" s="130"/>
      <c r="X298" s="130"/>
      <c r="Y298" s="130"/>
      <c r="Z298" s="321"/>
      <c r="AA298" s="130"/>
      <c r="AB298" s="130"/>
      <c r="AC298" s="130"/>
      <c r="AD298" s="130"/>
      <c r="AE298" s="130"/>
    </row>
    <row r="299" spans="1:31">
      <c r="A299" s="92"/>
      <c r="B299" s="83" t="s">
        <v>243</v>
      </c>
      <c r="C299" s="98"/>
      <c r="D299" s="98"/>
      <c r="E299" s="98"/>
      <c r="F299" s="98"/>
      <c r="G299" s="130"/>
      <c r="H299" s="130"/>
      <c r="I299" s="130"/>
      <c r="J299" s="130"/>
      <c r="K299" s="130"/>
      <c r="L299" s="133"/>
      <c r="M299" s="133"/>
      <c r="N299" s="51"/>
      <c r="O299" s="51"/>
      <c r="P299" s="302"/>
      <c r="Q299" s="302"/>
      <c r="R299" s="92"/>
      <c r="S299" s="83" t="s">
        <v>243</v>
      </c>
      <c r="T299" s="98"/>
      <c r="U299" s="98"/>
      <c r="V299" s="98"/>
      <c r="W299" s="130"/>
      <c r="X299" s="130"/>
      <c r="Y299" s="130"/>
      <c r="Z299" s="321"/>
      <c r="AA299" s="130"/>
      <c r="AB299" s="130"/>
      <c r="AC299" s="130"/>
      <c r="AD299" s="130"/>
      <c r="AE299" s="130"/>
    </row>
    <row r="300" spans="1:31">
      <c r="A300" s="92"/>
      <c r="B300" s="83" t="s">
        <v>244</v>
      </c>
      <c r="C300" s="98"/>
      <c r="D300" s="98"/>
      <c r="E300" s="98"/>
      <c r="F300" s="98"/>
      <c r="G300" s="130"/>
      <c r="H300" s="130"/>
      <c r="I300" s="130"/>
      <c r="J300" s="130"/>
      <c r="K300" s="130"/>
      <c r="L300" s="133"/>
      <c r="M300" s="133"/>
      <c r="N300" s="176"/>
      <c r="O300" s="176"/>
      <c r="R300" s="92"/>
      <c r="S300" s="83" t="s">
        <v>244</v>
      </c>
      <c r="T300" s="98"/>
      <c r="U300" s="98"/>
      <c r="V300" s="98"/>
      <c r="W300" s="130"/>
      <c r="X300" s="130"/>
      <c r="Y300" s="130"/>
      <c r="Z300" s="321"/>
      <c r="AA300" s="130"/>
      <c r="AB300" s="130"/>
      <c r="AC300" s="130"/>
      <c r="AD300" s="130"/>
      <c r="AE300" s="130"/>
    </row>
    <row r="301" spans="1:31">
      <c r="A301" s="92"/>
      <c r="B301" s="83" t="s">
        <v>245</v>
      </c>
      <c r="C301" s="98"/>
      <c r="D301" s="98"/>
      <c r="E301" s="98"/>
      <c r="F301" s="98"/>
      <c r="G301" s="130"/>
      <c r="H301" s="130"/>
      <c r="I301" s="130"/>
      <c r="J301" s="130"/>
      <c r="K301" s="130"/>
      <c r="L301" s="133"/>
      <c r="M301" s="133"/>
      <c r="N301" s="176"/>
      <c r="O301" s="176"/>
      <c r="R301" s="92"/>
      <c r="S301" s="83" t="s">
        <v>245</v>
      </c>
      <c r="T301" s="98"/>
      <c r="U301" s="98"/>
      <c r="V301" s="98"/>
      <c r="W301" s="130"/>
      <c r="X301" s="130"/>
      <c r="Y301" s="130"/>
      <c r="Z301" s="321"/>
      <c r="AA301" s="130"/>
      <c r="AB301" s="130"/>
      <c r="AC301" s="130"/>
      <c r="AD301" s="130"/>
      <c r="AE301" s="130"/>
    </row>
    <row r="302" spans="1:31">
      <c r="A302" s="92"/>
      <c r="B302" s="83" t="s">
        <v>246</v>
      </c>
      <c r="C302" s="98"/>
      <c r="D302" s="98"/>
      <c r="E302" s="98"/>
      <c r="F302" s="98"/>
      <c r="G302" s="130"/>
      <c r="H302" s="130"/>
      <c r="I302" s="130"/>
      <c r="J302" s="130"/>
      <c r="K302" s="130"/>
      <c r="L302" s="133"/>
      <c r="M302" s="133"/>
      <c r="N302" s="176"/>
      <c r="O302" s="176"/>
      <c r="R302" s="92"/>
      <c r="S302" s="83" t="s">
        <v>246</v>
      </c>
      <c r="T302" s="98"/>
      <c r="U302" s="98"/>
      <c r="V302" s="98"/>
      <c r="W302" s="130"/>
      <c r="X302" s="130"/>
      <c r="Y302" s="130"/>
      <c r="Z302" s="321"/>
      <c r="AA302" s="130"/>
      <c r="AB302" s="130"/>
      <c r="AC302" s="130"/>
      <c r="AD302" s="130"/>
      <c r="AE302" s="130"/>
    </row>
    <row r="303" spans="1:31">
      <c r="A303" s="92"/>
      <c r="B303" s="273" t="s">
        <v>247</v>
      </c>
      <c r="C303" s="274"/>
      <c r="D303" s="274"/>
      <c r="E303" s="40"/>
      <c r="F303" s="40"/>
      <c r="G303" s="41"/>
      <c r="H303" s="41"/>
      <c r="I303" s="41"/>
      <c r="J303" s="41"/>
      <c r="K303" s="41"/>
      <c r="L303" s="40"/>
      <c r="M303" s="40"/>
      <c r="N303" s="176"/>
      <c r="O303" s="176"/>
      <c r="R303" s="92"/>
      <c r="S303" s="134" t="s">
        <v>247</v>
      </c>
      <c r="T303" s="135"/>
      <c r="U303" s="40"/>
      <c r="V303" s="40"/>
      <c r="W303" s="41"/>
      <c r="X303" s="41"/>
      <c r="Y303" s="41"/>
      <c r="Z303" s="295"/>
      <c r="AA303" s="41"/>
      <c r="AB303" s="41"/>
      <c r="AC303" s="41"/>
      <c r="AD303" s="41"/>
      <c r="AE303" s="41"/>
    </row>
    <row r="304" spans="1:31">
      <c r="A304" s="92"/>
      <c r="B304" s="83"/>
      <c r="C304" s="59"/>
      <c r="D304" s="59"/>
      <c r="E304" s="40"/>
      <c r="F304" s="40"/>
      <c r="G304" s="41"/>
      <c r="H304" s="41"/>
      <c r="I304" s="41"/>
      <c r="J304" s="41"/>
      <c r="K304" s="41"/>
      <c r="L304" s="40"/>
      <c r="M304" s="40"/>
      <c r="N304" s="176"/>
      <c r="O304" s="176"/>
      <c r="R304" s="92"/>
      <c r="S304" s="83"/>
      <c r="T304" s="59"/>
      <c r="U304" s="40"/>
      <c r="V304" s="40"/>
      <c r="W304" s="41"/>
      <c r="X304" s="41"/>
      <c r="Y304" s="41"/>
      <c r="Z304" s="295"/>
      <c r="AA304" s="41"/>
      <c r="AB304" s="41"/>
      <c r="AC304" s="41"/>
      <c r="AD304" s="41"/>
      <c r="AE304" s="41"/>
    </row>
    <row r="305" spans="1:31">
      <c r="A305" s="92"/>
      <c r="B305" s="83"/>
      <c r="C305" s="59"/>
      <c r="D305" s="59"/>
      <c r="E305" s="40"/>
      <c r="F305" s="40"/>
      <c r="G305" s="41"/>
      <c r="H305" s="41"/>
      <c r="I305" s="41"/>
      <c r="J305" s="41"/>
      <c r="K305" s="41"/>
      <c r="L305" s="40"/>
      <c r="M305" s="40"/>
      <c r="N305" s="3"/>
      <c r="O305" s="3"/>
      <c r="P305" s="278"/>
      <c r="Q305" s="278"/>
      <c r="R305" s="92"/>
      <c r="S305" s="83"/>
      <c r="T305" s="59"/>
      <c r="U305" s="40"/>
      <c r="V305" s="40"/>
      <c r="W305" s="41"/>
      <c r="X305" s="41"/>
      <c r="Y305" s="41"/>
      <c r="Z305" s="295"/>
      <c r="AA305" s="41"/>
      <c r="AB305" s="41"/>
      <c r="AC305" s="41"/>
      <c r="AD305" s="41"/>
      <c r="AE305" s="41"/>
    </row>
    <row r="306" spans="1:31">
      <c r="A306" s="92"/>
      <c r="B306" s="83"/>
      <c r="C306" s="59"/>
      <c r="D306" s="59"/>
      <c r="E306" s="40"/>
      <c r="F306" s="40"/>
      <c r="G306" s="41"/>
      <c r="H306" s="41"/>
      <c r="I306" s="41"/>
      <c r="J306" s="41"/>
      <c r="K306" s="41"/>
      <c r="L306" s="40"/>
      <c r="M306" s="40"/>
      <c r="R306" s="92"/>
      <c r="S306" s="83"/>
      <c r="T306" s="59"/>
      <c r="U306" s="40"/>
      <c r="V306" s="40"/>
      <c r="W306" s="41"/>
      <c r="X306" s="41"/>
      <c r="Y306" s="41"/>
      <c r="Z306" s="295"/>
      <c r="AA306" s="41"/>
      <c r="AB306" s="41"/>
      <c r="AC306" s="41"/>
      <c r="AD306" s="41"/>
      <c r="AE306" s="41"/>
    </row>
    <row r="307" spans="1:31">
      <c r="A307" s="92"/>
      <c r="B307" s="83"/>
      <c r="C307" s="59"/>
      <c r="D307" s="59"/>
      <c r="E307" s="40"/>
      <c r="F307" s="40"/>
      <c r="G307" s="41"/>
      <c r="H307" s="41"/>
      <c r="I307" s="41"/>
      <c r="J307" s="41"/>
      <c r="K307" s="41"/>
      <c r="L307" s="40"/>
      <c r="M307" s="40"/>
      <c r="R307" s="92"/>
      <c r="S307" s="83"/>
      <c r="T307" s="59"/>
      <c r="U307" s="40"/>
      <c r="V307" s="40"/>
      <c r="W307" s="41"/>
      <c r="X307" s="41"/>
      <c r="Y307" s="41"/>
      <c r="Z307" s="295"/>
      <c r="AA307" s="41"/>
      <c r="AB307" s="41"/>
      <c r="AC307" s="41"/>
      <c r="AD307" s="41"/>
      <c r="AE307" s="41"/>
    </row>
    <row r="308" spans="1:31" ht="15.75" customHeight="1">
      <c r="B308" s="363" t="s">
        <v>248</v>
      </c>
      <c r="C308" s="363"/>
      <c r="D308" s="363"/>
      <c r="E308" s="363"/>
      <c r="F308" s="363"/>
      <c r="G308" s="363"/>
      <c r="H308" s="251"/>
      <c r="I308" s="251"/>
      <c r="J308" s="251"/>
      <c r="K308" s="137"/>
      <c r="L308" s="138"/>
      <c r="M308" s="138"/>
      <c r="S308" s="363" t="s">
        <v>248</v>
      </c>
      <c r="T308" s="363"/>
      <c r="U308" s="363"/>
      <c r="V308" s="363"/>
      <c r="W308" s="363"/>
      <c r="X308" s="251"/>
      <c r="Y308" s="251"/>
      <c r="Z308" s="322"/>
      <c r="AA308" s="137"/>
      <c r="AB308" s="251"/>
      <c r="AC308" s="251"/>
      <c r="AD308" s="251"/>
      <c r="AE308" s="251"/>
    </row>
    <row r="309" spans="1:31" ht="18">
      <c r="A309" s="11"/>
      <c r="B309" s="139"/>
      <c r="C309" s="140"/>
      <c r="D309" s="140"/>
      <c r="E309" s="138"/>
      <c r="F309" s="138"/>
      <c r="G309" s="141"/>
      <c r="H309" s="138"/>
      <c r="I309" s="138"/>
      <c r="J309" s="138"/>
      <c r="K309" s="141"/>
      <c r="L309" s="138"/>
      <c r="M309" s="138"/>
      <c r="R309" s="11"/>
      <c r="S309" s="139"/>
      <c r="T309" s="140"/>
      <c r="U309" s="138"/>
      <c r="V309" s="138"/>
      <c r="W309" s="138"/>
      <c r="X309" s="138"/>
      <c r="Y309" s="138"/>
      <c r="Z309" s="323"/>
      <c r="AA309" s="141"/>
      <c r="AB309" s="138"/>
      <c r="AC309" s="138"/>
      <c r="AD309" s="138"/>
      <c r="AE309" s="138"/>
    </row>
    <row r="310" spans="1:31" ht="38.25">
      <c r="A310" s="11"/>
      <c r="B310" s="12" t="s">
        <v>3</v>
      </c>
      <c r="C310" s="12" t="s">
        <v>4</v>
      </c>
      <c r="D310" s="13" t="s">
        <v>5</v>
      </c>
      <c r="E310" s="12" t="s">
        <v>6</v>
      </c>
      <c r="F310" s="14" t="s">
        <v>7</v>
      </c>
      <c r="G310" s="12" t="s">
        <v>8</v>
      </c>
      <c r="H310" s="13" t="s">
        <v>9</v>
      </c>
      <c r="I310" s="13" t="s">
        <v>10</v>
      </c>
      <c r="J310" s="13" t="s">
        <v>11</v>
      </c>
      <c r="K310" s="13" t="s">
        <v>12</v>
      </c>
      <c r="L310" s="358" t="s">
        <v>13</v>
      </c>
      <c r="M310" s="359"/>
      <c r="N310" s="359"/>
      <c r="O310" s="360"/>
      <c r="R310" s="11"/>
      <c r="S310" s="282" t="s">
        <v>3</v>
      </c>
      <c r="T310" s="282" t="s">
        <v>4</v>
      </c>
      <c r="U310" s="282" t="s">
        <v>6</v>
      </c>
      <c r="V310" s="283" t="s">
        <v>7</v>
      </c>
      <c r="W310" s="282" t="s">
        <v>410</v>
      </c>
      <c r="X310" s="282" t="s">
        <v>411</v>
      </c>
      <c r="Y310" s="282" t="s">
        <v>412</v>
      </c>
      <c r="Z310" s="284" t="s">
        <v>413</v>
      </c>
      <c r="AA310" s="12" t="s">
        <v>414</v>
      </c>
      <c r="AB310" s="282" t="s">
        <v>415</v>
      </c>
      <c r="AC310" s="282" t="s">
        <v>416</v>
      </c>
      <c r="AD310" s="282" t="s">
        <v>10</v>
      </c>
      <c r="AE310" s="282" t="s">
        <v>11</v>
      </c>
    </row>
    <row r="311" spans="1:31" ht="15.75">
      <c r="C311" s="142"/>
      <c r="D311" s="143"/>
      <c r="E311" s="143"/>
      <c r="F311" s="143"/>
      <c r="G311" s="119"/>
      <c r="H311" s="143"/>
      <c r="I311" s="143"/>
      <c r="J311" s="143"/>
      <c r="K311" s="119"/>
      <c r="L311" s="143"/>
      <c r="M311" s="143"/>
      <c r="T311" s="142"/>
      <c r="U311" s="143"/>
      <c r="V311" s="143"/>
      <c r="W311" s="143"/>
      <c r="X311" s="143"/>
      <c r="Y311" s="143"/>
      <c r="Z311" s="324"/>
      <c r="AA311" s="119"/>
      <c r="AB311" s="143"/>
      <c r="AC311" s="143"/>
      <c r="AD311" s="143"/>
      <c r="AE311" s="143"/>
    </row>
    <row r="312" spans="1:31">
      <c r="A312" s="144"/>
      <c r="B312" s="145" t="s">
        <v>249</v>
      </c>
      <c r="C312" s="146"/>
      <c r="D312" s="253"/>
      <c r="E312" s="148"/>
      <c r="F312" s="148"/>
      <c r="G312" s="32"/>
      <c r="H312" s="253"/>
      <c r="I312" s="253"/>
      <c r="J312" s="253"/>
      <c r="K312" s="32"/>
      <c r="L312" s="148"/>
      <c r="M312" s="148"/>
      <c r="R312" s="144"/>
      <c r="S312" s="145" t="s">
        <v>249</v>
      </c>
      <c r="T312" s="146"/>
      <c r="U312" s="148"/>
      <c r="V312" s="148"/>
      <c r="W312" s="253"/>
      <c r="X312" s="253"/>
      <c r="Y312" s="253"/>
      <c r="Z312" s="294"/>
      <c r="AA312" s="32"/>
      <c r="AB312" s="253"/>
      <c r="AC312" s="253"/>
      <c r="AD312" s="253"/>
      <c r="AE312" s="253"/>
    </row>
    <row r="313" spans="1:31" ht="15" customHeight="1">
      <c r="A313" s="35">
        <v>150</v>
      </c>
      <c r="B313" s="149" t="s">
        <v>250</v>
      </c>
      <c r="C313" s="150">
        <v>0</v>
      </c>
      <c r="D313" s="25">
        <f t="shared" ref="D313" si="571">+AB313</f>
        <v>0</v>
      </c>
      <c r="E313" s="24">
        <f t="shared" ref="E313" si="572">C313-D313</f>
        <v>0</v>
      </c>
      <c r="F313" s="24">
        <f>E313*10%</f>
        <v>0</v>
      </c>
      <c r="G313" s="25">
        <f t="shared" ref="G313" si="573">+E313-F313</f>
        <v>0</v>
      </c>
      <c r="H313" s="25">
        <f t="shared" ref="H313" si="574">AC313</f>
        <v>0</v>
      </c>
      <c r="I313" s="25">
        <f t="shared" ref="I313:J313" si="575">+AD313</f>
        <v>0</v>
      </c>
      <c r="J313" s="25">
        <f t="shared" si="575"/>
        <v>0</v>
      </c>
      <c r="K313" s="25">
        <f t="shared" ref="K313" si="576">G313-(H313+I313+J313)</f>
        <v>0</v>
      </c>
      <c r="L313" s="373"/>
      <c r="M313" s="374"/>
      <c r="N313" s="374"/>
      <c r="O313" s="375"/>
      <c r="R313" s="35">
        <v>147</v>
      </c>
      <c r="S313" s="149" t="s">
        <v>250</v>
      </c>
      <c r="T313" s="150">
        <v>589227</v>
      </c>
      <c r="U313" s="160">
        <v>589227</v>
      </c>
      <c r="V313" s="24">
        <f t="shared" ref="V313" si="577">U313*10%</f>
        <v>58922.700000000004</v>
      </c>
      <c r="W313" s="325">
        <f>+U313-V313</f>
        <v>530304.30000000005</v>
      </c>
      <c r="X313" s="25">
        <f t="shared" ref="X313" si="578">+W313/30</f>
        <v>17676.810000000001</v>
      </c>
      <c r="Y313" s="25">
        <f t="shared" ref="Y313" si="579">+X313/8</f>
        <v>2209.6012500000002</v>
      </c>
      <c r="Z313" s="26"/>
      <c r="AA313" s="25"/>
      <c r="AB313" s="25">
        <f t="shared" ref="AB313:AC313" si="580">+Z313*X313</f>
        <v>0</v>
      </c>
      <c r="AC313" s="25">
        <f t="shared" si="580"/>
        <v>0</v>
      </c>
      <c r="AD313" s="25"/>
      <c r="AE313" s="25"/>
    </row>
    <row r="314" spans="1:31" ht="15.75" thickBot="1">
      <c r="A314" s="11"/>
      <c r="B314" s="151"/>
      <c r="C314" s="127"/>
      <c r="D314" s="127"/>
      <c r="E314" s="152"/>
      <c r="F314" s="152"/>
      <c r="G314" s="41"/>
      <c r="H314" s="152"/>
      <c r="I314" s="152"/>
      <c r="J314" s="152"/>
      <c r="K314" s="41"/>
      <c r="L314" s="152"/>
      <c r="M314" s="152"/>
      <c r="R314" s="11"/>
      <c r="S314" s="151"/>
      <c r="T314" s="127"/>
      <c r="U314" s="152"/>
      <c r="V314" s="152"/>
      <c r="W314" s="152"/>
      <c r="X314" s="152"/>
      <c r="Y314" s="152"/>
      <c r="Z314" s="295"/>
      <c r="AA314" s="41"/>
      <c r="AB314" s="152"/>
      <c r="AC314" s="152"/>
      <c r="AD314" s="152"/>
      <c r="AE314" s="152"/>
    </row>
    <row r="315" spans="1:31" ht="15.75" thickBot="1">
      <c r="A315" s="11"/>
      <c r="B315" s="56" t="s">
        <v>34</v>
      </c>
      <c r="C315" s="57">
        <f t="shared" ref="C315:J315" si="581">+C312+C313</f>
        <v>0</v>
      </c>
      <c r="D315" s="57">
        <f t="shared" si="581"/>
        <v>0</v>
      </c>
      <c r="E315" s="57">
        <f t="shared" si="581"/>
        <v>0</v>
      </c>
      <c r="F315" s="57">
        <f t="shared" si="581"/>
        <v>0</v>
      </c>
      <c r="G315" s="57">
        <f t="shared" si="581"/>
        <v>0</v>
      </c>
      <c r="H315" s="57">
        <f t="shared" si="581"/>
        <v>0</v>
      </c>
      <c r="I315" s="57">
        <f t="shared" si="581"/>
        <v>0</v>
      </c>
      <c r="J315" s="57">
        <f t="shared" si="581"/>
        <v>0</v>
      </c>
      <c r="K315" s="57">
        <f>+G315-H315-I315-J315</f>
        <v>0</v>
      </c>
      <c r="L315" s="152"/>
      <c r="M315" s="152"/>
      <c r="R315" s="11"/>
      <c r="S315" s="151"/>
      <c r="T315" s="127"/>
      <c r="U315" s="152"/>
      <c r="V315" s="152"/>
      <c r="W315" s="152"/>
      <c r="X315" s="152"/>
      <c r="Y315" s="152"/>
      <c r="Z315" s="295"/>
      <c r="AA315" s="41"/>
      <c r="AB315" s="152"/>
      <c r="AC315" s="152"/>
      <c r="AD315" s="152"/>
      <c r="AE315" s="152"/>
    </row>
    <row r="316" spans="1:31">
      <c r="A316" s="11"/>
      <c r="B316" s="151"/>
      <c r="C316" s="127"/>
      <c r="D316" s="127"/>
      <c r="E316" s="152"/>
      <c r="F316" s="152"/>
      <c r="G316" s="41"/>
      <c r="H316" s="152"/>
      <c r="I316" s="152"/>
      <c r="J316" s="152"/>
      <c r="K316" s="41"/>
      <c r="L316" s="152"/>
      <c r="M316" s="152"/>
      <c r="R316" s="11"/>
      <c r="S316" s="151"/>
      <c r="T316" s="127"/>
      <c r="U316" s="152"/>
      <c r="V316" s="152"/>
      <c r="W316" s="152"/>
      <c r="X316" s="152"/>
      <c r="Y316" s="152"/>
      <c r="Z316" s="295"/>
      <c r="AA316" s="41"/>
      <c r="AB316" s="152"/>
      <c r="AC316" s="152"/>
      <c r="AD316" s="152"/>
      <c r="AE316" s="152"/>
    </row>
    <row r="317" spans="1:31" ht="15.75" customHeight="1">
      <c r="B317" s="363" t="s">
        <v>251</v>
      </c>
      <c r="C317" s="363"/>
      <c r="D317" s="363"/>
      <c r="E317" s="363"/>
      <c r="F317" s="363"/>
      <c r="G317" s="363"/>
      <c r="H317" s="250"/>
      <c r="I317" s="250"/>
      <c r="J317" s="250"/>
      <c r="K317" s="154"/>
      <c r="L317" s="138"/>
      <c r="M317" s="138"/>
      <c r="S317" s="363" t="s">
        <v>452</v>
      </c>
      <c r="T317" s="363"/>
      <c r="U317" s="363"/>
      <c r="V317" s="363"/>
      <c r="W317" s="363"/>
      <c r="X317" s="250"/>
      <c r="Y317" s="250"/>
      <c r="Z317" s="326"/>
      <c r="AA317" s="154"/>
      <c r="AB317" s="250"/>
      <c r="AC317" s="250"/>
      <c r="AD317" s="250"/>
      <c r="AE317" s="250"/>
    </row>
    <row r="318" spans="1:31" ht="18">
      <c r="A318" s="11"/>
      <c r="B318" s="139"/>
      <c r="C318" s="140"/>
      <c r="D318" s="140"/>
      <c r="E318" s="138"/>
      <c r="F318" s="138"/>
      <c r="G318" s="141"/>
      <c r="H318" s="138"/>
      <c r="I318" s="138"/>
      <c r="J318" s="138"/>
      <c r="K318" s="141"/>
      <c r="L318" s="138"/>
      <c r="M318" s="138"/>
      <c r="R318" s="11"/>
      <c r="S318" s="139"/>
      <c r="T318" s="140"/>
      <c r="U318" s="138"/>
      <c r="V318" s="138"/>
      <c r="W318" s="138"/>
      <c r="X318" s="138"/>
      <c r="Y318" s="138"/>
      <c r="Z318" s="323"/>
      <c r="AA318" s="141"/>
      <c r="AB318" s="138"/>
      <c r="AC318" s="138"/>
      <c r="AD318" s="138"/>
      <c r="AE318" s="138"/>
    </row>
    <row r="319" spans="1:31" ht="38.25">
      <c r="A319" s="11"/>
      <c r="B319" s="12" t="s">
        <v>3</v>
      </c>
      <c r="C319" s="12" t="s">
        <v>4</v>
      </c>
      <c r="D319" s="13" t="s">
        <v>5</v>
      </c>
      <c r="E319" s="12" t="s">
        <v>6</v>
      </c>
      <c r="F319" s="14" t="s">
        <v>7</v>
      </c>
      <c r="G319" s="12" t="s">
        <v>8</v>
      </c>
      <c r="H319" s="13" t="s">
        <v>9</v>
      </c>
      <c r="I319" s="13" t="s">
        <v>10</v>
      </c>
      <c r="J319" s="13" t="s">
        <v>11</v>
      </c>
      <c r="K319" s="13" t="s">
        <v>12</v>
      </c>
      <c r="L319" s="358" t="s">
        <v>13</v>
      </c>
      <c r="M319" s="359"/>
      <c r="N319" s="359"/>
      <c r="O319" s="360"/>
      <c r="R319" s="11"/>
      <c r="S319" s="282" t="s">
        <v>3</v>
      </c>
      <c r="T319" s="282" t="s">
        <v>4</v>
      </c>
      <c r="U319" s="282" t="s">
        <v>6</v>
      </c>
      <c r="V319" s="283" t="s">
        <v>7</v>
      </c>
      <c r="W319" s="282" t="s">
        <v>410</v>
      </c>
      <c r="X319" s="282" t="s">
        <v>411</v>
      </c>
      <c r="Y319" s="282" t="s">
        <v>412</v>
      </c>
      <c r="Z319" s="284" t="s">
        <v>413</v>
      </c>
      <c r="AA319" s="12" t="s">
        <v>414</v>
      </c>
      <c r="AB319" s="282" t="s">
        <v>415</v>
      </c>
      <c r="AC319" s="282" t="s">
        <v>416</v>
      </c>
      <c r="AD319" s="282" t="s">
        <v>10</v>
      </c>
      <c r="AE319" s="282" t="s">
        <v>11</v>
      </c>
    </row>
    <row r="320" spans="1:31" ht="18">
      <c r="A320" s="11"/>
      <c r="B320" s="155" t="s">
        <v>252</v>
      </c>
      <c r="C320" s="138"/>
      <c r="D320" s="140"/>
      <c r="E320" s="140"/>
      <c r="F320" s="140"/>
      <c r="G320" s="156"/>
      <c r="H320" s="140"/>
      <c r="I320" s="140"/>
      <c r="J320" s="140"/>
      <c r="K320" s="156"/>
      <c r="L320" s="140"/>
      <c r="M320" s="140"/>
      <c r="R320" s="11"/>
      <c r="S320" s="155" t="s">
        <v>252</v>
      </c>
      <c r="T320" s="138"/>
      <c r="U320" s="140"/>
      <c r="V320" s="140"/>
      <c r="W320" s="140"/>
      <c r="X320" s="140"/>
      <c r="Y320" s="140"/>
      <c r="Z320" s="327"/>
      <c r="AA320" s="156"/>
      <c r="AB320" s="140"/>
      <c r="AC320" s="140"/>
      <c r="AD320" s="140"/>
      <c r="AE320" s="140"/>
    </row>
    <row r="321" spans="1:31">
      <c r="A321" s="144"/>
      <c r="B321" s="157" t="s">
        <v>253</v>
      </c>
      <c r="C321" s="16"/>
      <c r="D321" s="158"/>
      <c r="E321" s="275"/>
      <c r="F321" s="275"/>
      <c r="G321" s="159"/>
      <c r="H321" s="158"/>
      <c r="I321" s="158"/>
      <c r="J321" s="158"/>
      <c r="K321" s="159"/>
      <c r="L321" s="3"/>
      <c r="M321" s="3"/>
      <c r="R321" s="144"/>
      <c r="S321" s="157" t="s">
        <v>253</v>
      </c>
      <c r="T321" s="16"/>
      <c r="U321" s="3"/>
      <c r="V321" s="3"/>
      <c r="W321" s="158"/>
      <c r="X321" s="158"/>
      <c r="Y321" s="158"/>
      <c r="Z321" s="328"/>
      <c r="AA321" s="159"/>
      <c r="AB321" s="158"/>
      <c r="AC321" s="158"/>
      <c r="AD321" s="158"/>
      <c r="AE321" s="158"/>
    </row>
    <row r="322" spans="1:31" ht="15" customHeight="1">
      <c r="A322" s="35">
        <v>151</v>
      </c>
      <c r="B322" s="47" t="s">
        <v>254</v>
      </c>
      <c r="C322" s="160">
        <v>346770</v>
      </c>
      <c r="D322" s="25">
        <f t="shared" ref="D322:D323" si="582">+AB322</f>
        <v>0</v>
      </c>
      <c r="E322" s="88">
        <f t="shared" ref="E322:E323" si="583">C322-D322</f>
        <v>346770</v>
      </c>
      <c r="F322" s="24">
        <f t="shared" ref="F322:F323" si="584">E322*10%</f>
        <v>34677</v>
      </c>
      <c r="G322" s="26">
        <f t="shared" ref="G322:G323" si="585">+E322-F322</f>
        <v>312093</v>
      </c>
      <c r="H322" s="25">
        <f t="shared" ref="H322:H323" si="586">AC322</f>
        <v>0</v>
      </c>
      <c r="I322" s="25">
        <f t="shared" ref="I322:J323" si="587">+AD322</f>
        <v>0</v>
      </c>
      <c r="J322" s="25">
        <f t="shared" si="587"/>
        <v>0</v>
      </c>
      <c r="K322" s="25">
        <f t="shared" ref="K322:K323" si="588">G322-(H322+I322+J322)</f>
        <v>312093</v>
      </c>
      <c r="L322" s="373"/>
      <c r="M322" s="374"/>
      <c r="N322" s="374"/>
      <c r="O322" s="375"/>
      <c r="R322" s="35">
        <v>148</v>
      </c>
      <c r="S322" s="47" t="s">
        <v>254</v>
      </c>
      <c r="T322" s="160">
        <v>346770</v>
      </c>
      <c r="U322" s="160">
        <v>346770</v>
      </c>
      <c r="V322" s="24">
        <f t="shared" ref="V322:V323" si="589">U322*10%</f>
        <v>34677</v>
      </c>
      <c r="W322" s="325">
        <f t="shared" ref="W322:W323" si="590">+U322-V322</f>
        <v>312093</v>
      </c>
      <c r="X322" s="25">
        <f t="shared" ref="X322:X323" si="591">+W322/30</f>
        <v>10403.1</v>
      </c>
      <c r="Y322" s="25">
        <f t="shared" ref="Y322:Y323" si="592">+X322/8</f>
        <v>1300.3875</v>
      </c>
      <c r="Z322" s="26"/>
      <c r="AA322" s="25"/>
      <c r="AB322" s="25">
        <f t="shared" ref="AB322:AC323" si="593">+Z322*X322</f>
        <v>0</v>
      </c>
      <c r="AC322" s="25">
        <f t="shared" si="593"/>
        <v>0</v>
      </c>
      <c r="AD322" s="25"/>
      <c r="AE322" s="25"/>
    </row>
    <row r="323" spans="1:31" ht="15" customHeight="1">
      <c r="A323" s="161">
        <v>152</v>
      </c>
      <c r="B323" s="54" t="s">
        <v>255</v>
      </c>
      <c r="C323" s="72">
        <v>554393</v>
      </c>
      <c r="D323" s="25">
        <f t="shared" si="582"/>
        <v>0</v>
      </c>
      <c r="E323" s="88">
        <f t="shared" si="583"/>
        <v>554393</v>
      </c>
      <c r="F323" s="24">
        <f t="shared" si="584"/>
        <v>55439.3</v>
      </c>
      <c r="G323" s="26">
        <f t="shared" si="585"/>
        <v>498953.7</v>
      </c>
      <c r="H323" s="25">
        <f t="shared" si="586"/>
        <v>0</v>
      </c>
      <c r="I323" s="25">
        <f t="shared" si="587"/>
        <v>0</v>
      </c>
      <c r="J323" s="25">
        <f t="shared" si="587"/>
        <v>0</v>
      </c>
      <c r="K323" s="25">
        <f t="shared" si="588"/>
        <v>498953.7</v>
      </c>
      <c r="L323" s="373"/>
      <c r="M323" s="374"/>
      <c r="N323" s="374"/>
      <c r="O323" s="375"/>
      <c r="R323" s="161">
        <v>149</v>
      </c>
      <c r="S323" s="54" t="s">
        <v>255</v>
      </c>
      <c r="T323" s="72">
        <v>554393</v>
      </c>
      <c r="U323" s="72">
        <v>554393</v>
      </c>
      <c r="V323" s="24">
        <f t="shared" si="589"/>
        <v>55439.3</v>
      </c>
      <c r="W323" s="325">
        <f t="shared" si="590"/>
        <v>498953.7</v>
      </c>
      <c r="X323" s="25">
        <f t="shared" si="591"/>
        <v>16631.79</v>
      </c>
      <c r="Y323" s="25">
        <f t="shared" si="592"/>
        <v>2078.9737500000001</v>
      </c>
      <c r="Z323" s="26"/>
      <c r="AA323" s="257"/>
      <c r="AB323" s="25">
        <f t="shared" si="593"/>
        <v>0</v>
      </c>
      <c r="AC323" s="25">
        <f t="shared" si="593"/>
        <v>0</v>
      </c>
      <c r="AD323" s="25"/>
      <c r="AE323" s="25"/>
    </row>
    <row r="324" spans="1:31" ht="15.75" thickBot="1">
      <c r="A324" s="161"/>
      <c r="B324" s="241"/>
      <c r="C324" s="242"/>
      <c r="D324" s="70"/>
      <c r="E324" s="69"/>
      <c r="F324" s="69"/>
      <c r="G324" s="70"/>
      <c r="H324" s="70"/>
      <c r="I324" s="70"/>
      <c r="J324" s="70"/>
      <c r="K324" s="70"/>
      <c r="L324" s="40"/>
      <c r="M324" s="40"/>
      <c r="N324" s="40"/>
      <c r="O324" s="40"/>
      <c r="R324" s="161"/>
      <c r="S324" s="241"/>
      <c r="T324" s="242"/>
      <c r="U324" s="242"/>
      <c r="V324" s="69"/>
      <c r="W324" s="329"/>
      <c r="X324" s="70"/>
      <c r="Y324" s="70"/>
      <c r="Z324" s="305"/>
      <c r="AA324" s="41"/>
      <c r="AB324" s="70"/>
      <c r="AC324" s="70"/>
      <c r="AD324" s="70"/>
      <c r="AE324" s="70"/>
    </row>
    <row r="325" spans="1:31" ht="15.75" thickBot="1">
      <c r="A325" s="161"/>
      <c r="B325" s="56" t="s">
        <v>34</v>
      </c>
      <c r="C325" s="57">
        <f t="shared" ref="C325:J325" si="594">+C322+C323</f>
        <v>901163</v>
      </c>
      <c r="D325" s="57">
        <f t="shared" si="594"/>
        <v>0</v>
      </c>
      <c r="E325" s="57">
        <f t="shared" si="594"/>
        <v>901163</v>
      </c>
      <c r="F325" s="57">
        <f t="shared" si="594"/>
        <v>90116.3</v>
      </c>
      <c r="G325" s="57">
        <f t="shared" si="594"/>
        <v>811046.7</v>
      </c>
      <c r="H325" s="57">
        <f t="shared" si="594"/>
        <v>0</v>
      </c>
      <c r="I325" s="57">
        <f t="shared" si="594"/>
        <v>0</v>
      </c>
      <c r="J325" s="57">
        <f t="shared" si="594"/>
        <v>0</v>
      </c>
      <c r="K325" s="57">
        <f>+G325-H325-I325-J325</f>
        <v>811046.7</v>
      </c>
      <c r="L325" s="40"/>
      <c r="M325" s="40"/>
      <c r="N325" s="40"/>
      <c r="O325" s="40"/>
      <c r="R325" s="161"/>
      <c r="S325" s="241"/>
      <c r="T325" s="242"/>
      <c r="U325" s="242"/>
      <c r="V325" s="69"/>
      <c r="W325" s="329"/>
      <c r="X325" s="70"/>
      <c r="Y325" s="70"/>
      <c r="Z325" s="305"/>
      <c r="AA325" s="41"/>
      <c r="AB325" s="70"/>
      <c r="AC325" s="70"/>
      <c r="AD325" s="70"/>
      <c r="AE325" s="70"/>
    </row>
    <row r="326" spans="1:31">
      <c r="A326" s="161"/>
      <c r="B326" s="126"/>
      <c r="C326" s="127"/>
      <c r="D326" s="127"/>
      <c r="E326" s="128"/>
      <c r="F326" s="128"/>
      <c r="G326" s="41"/>
      <c r="H326" s="152"/>
      <c r="I326" s="152"/>
      <c r="J326" s="152"/>
      <c r="K326" s="41"/>
      <c r="L326" s="128"/>
      <c r="M326" s="128"/>
      <c r="R326" s="161"/>
      <c r="S326" s="126"/>
      <c r="T326" s="127"/>
      <c r="U326" s="128"/>
      <c r="V326" s="128"/>
      <c r="W326" s="152"/>
      <c r="X326" s="152"/>
      <c r="Y326" s="152"/>
      <c r="Z326" s="295"/>
      <c r="AA326" s="41"/>
      <c r="AB326" s="152"/>
      <c r="AC326" s="152"/>
      <c r="AD326" s="152"/>
      <c r="AE326" s="152"/>
    </row>
    <row r="327" spans="1:31" ht="15.75" customHeight="1">
      <c r="B327" s="363" t="s">
        <v>251</v>
      </c>
      <c r="C327" s="363"/>
      <c r="D327" s="363"/>
      <c r="E327" s="363"/>
      <c r="F327" s="363"/>
      <c r="G327" s="363"/>
      <c r="H327" s="250"/>
      <c r="I327" s="250"/>
      <c r="J327" s="250"/>
      <c r="K327" s="154"/>
      <c r="L327" s="138"/>
      <c r="M327" s="138"/>
      <c r="S327" s="363" t="s">
        <v>452</v>
      </c>
      <c r="T327" s="363"/>
      <c r="U327" s="363"/>
      <c r="V327" s="363"/>
      <c r="W327" s="363"/>
      <c r="X327" s="250"/>
      <c r="Y327" s="250"/>
      <c r="Z327" s="326"/>
      <c r="AA327" s="154"/>
      <c r="AB327" s="250"/>
      <c r="AC327" s="250"/>
      <c r="AD327" s="250"/>
      <c r="AE327" s="250"/>
    </row>
    <row r="328" spans="1:31" ht="18">
      <c r="A328" s="11"/>
      <c r="B328" s="139"/>
      <c r="C328" s="140"/>
      <c r="D328" s="140"/>
      <c r="E328" s="138"/>
      <c r="F328" s="138"/>
      <c r="G328" s="141"/>
      <c r="H328" s="138"/>
      <c r="I328" s="138"/>
      <c r="J328" s="138"/>
      <c r="K328" s="141"/>
      <c r="L328" s="138"/>
      <c r="M328" s="138"/>
      <c r="R328" s="11"/>
      <c r="S328" s="139"/>
      <c r="T328" s="140"/>
      <c r="U328" s="138"/>
      <c r="V328" s="138"/>
      <c r="W328" s="138"/>
      <c r="X328" s="138"/>
      <c r="Y328" s="138"/>
      <c r="Z328" s="323"/>
      <c r="AA328" s="141"/>
      <c r="AB328" s="138"/>
      <c r="AC328" s="138"/>
      <c r="AD328" s="138"/>
      <c r="AE328" s="138"/>
    </row>
    <row r="329" spans="1:31" ht="38.25">
      <c r="A329" s="11"/>
      <c r="B329" s="12" t="s">
        <v>3</v>
      </c>
      <c r="C329" s="12" t="s">
        <v>4</v>
      </c>
      <c r="D329" s="13" t="s">
        <v>5</v>
      </c>
      <c r="E329" s="12" t="s">
        <v>6</v>
      </c>
      <c r="F329" s="14" t="s">
        <v>7</v>
      </c>
      <c r="G329" s="12" t="s">
        <v>8</v>
      </c>
      <c r="H329" s="13" t="s">
        <v>9</v>
      </c>
      <c r="I329" s="13" t="s">
        <v>10</v>
      </c>
      <c r="J329" s="13" t="s">
        <v>11</v>
      </c>
      <c r="K329" s="13" t="s">
        <v>12</v>
      </c>
      <c r="L329" s="358" t="s">
        <v>13</v>
      </c>
      <c r="M329" s="359"/>
      <c r="N329" s="359"/>
      <c r="O329" s="360"/>
      <c r="R329" s="11"/>
      <c r="S329" s="282" t="s">
        <v>3</v>
      </c>
      <c r="T329" s="282" t="s">
        <v>4</v>
      </c>
      <c r="U329" s="282" t="s">
        <v>6</v>
      </c>
      <c r="V329" s="283" t="s">
        <v>7</v>
      </c>
      <c r="W329" s="282" t="s">
        <v>410</v>
      </c>
      <c r="X329" s="282" t="s">
        <v>411</v>
      </c>
      <c r="Y329" s="282" t="s">
        <v>412</v>
      </c>
      <c r="Z329" s="284" t="s">
        <v>413</v>
      </c>
      <c r="AA329" s="12" t="s">
        <v>414</v>
      </c>
      <c r="AB329" s="282" t="s">
        <v>415</v>
      </c>
      <c r="AC329" s="282" t="s">
        <v>416</v>
      </c>
      <c r="AD329" s="282" t="s">
        <v>10</v>
      </c>
      <c r="AE329" s="282" t="s">
        <v>11</v>
      </c>
    </row>
    <row r="330" spans="1:31">
      <c r="A330" s="11"/>
      <c r="B330" s="16"/>
      <c r="C330" s="16"/>
      <c r="D330" s="16"/>
      <c r="E330" s="16"/>
      <c r="F330" s="48"/>
      <c r="G330" s="16"/>
      <c r="H330" s="16"/>
      <c r="I330" s="16"/>
      <c r="J330" s="16"/>
      <c r="K330" s="16"/>
      <c r="L330" s="243"/>
      <c r="M330" s="243"/>
      <c r="N330" s="243"/>
      <c r="O330" s="243"/>
      <c r="R330" s="11"/>
      <c r="S330" s="330"/>
      <c r="T330" s="330"/>
      <c r="U330" s="330"/>
      <c r="V330" s="331"/>
      <c r="W330" s="330"/>
      <c r="X330" s="330"/>
      <c r="Y330" s="330"/>
      <c r="Z330" s="287"/>
      <c r="AA330" s="16"/>
      <c r="AB330" s="330"/>
      <c r="AC330" s="330"/>
      <c r="AD330" s="330"/>
      <c r="AE330" s="330"/>
    </row>
    <row r="331" spans="1:31">
      <c r="A331" s="144"/>
      <c r="B331" s="162" t="s">
        <v>257</v>
      </c>
      <c r="C331" s="163"/>
      <c r="D331" s="152"/>
      <c r="E331" s="40"/>
      <c r="F331" s="40"/>
      <c r="G331" s="41"/>
      <c r="H331" s="152"/>
      <c r="I331" s="152"/>
      <c r="J331" s="152"/>
      <c r="K331" s="41"/>
      <c r="L331" s="128"/>
      <c r="M331" s="128"/>
      <c r="R331" s="144"/>
      <c r="S331" s="162" t="s">
        <v>257</v>
      </c>
      <c r="T331" s="163"/>
      <c r="U331" s="128"/>
      <c r="V331" s="128"/>
      <c r="W331" s="152"/>
      <c r="X331" s="152"/>
      <c r="Y331" s="152"/>
      <c r="Z331" s="295"/>
      <c r="AA331" s="41"/>
      <c r="AB331" s="152"/>
      <c r="AC331" s="152"/>
      <c r="AD331" s="152"/>
      <c r="AE331" s="152"/>
    </row>
    <row r="332" spans="1:31" ht="15" customHeight="1">
      <c r="A332" s="35">
        <v>153</v>
      </c>
      <c r="B332" s="164" t="s">
        <v>258</v>
      </c>
      <c r="C332" s="160">
        <v>410516</v>
      </c>
      <c r="D332" s="25">
        <f t="shared" ref="D332:D333" si="595">+AB332</f>
        <v>0</v>
      </c>
      <c r="E332" s="88">
        <f t="shared" ref="E332:E333" si="596">C332-D332</f>
        <v>410516</v>
      </c>
      <c r="F332" s="24">
        <f t="shared" ref="F332:F333" si="597">E332*10%</f>
        <v>41051.600000000006</v>
      </c>
      <c r="G332" s="26">
        <f t="shared" ref="G332:G333" si="598">+E332-F332</f>
        <v>369464.4</v>
      </c>
      <c r="H332" s="25">
        <f t="shared" ref="H332:H333" si="599">AC332</f>
        <v>0</v>
      </c>
      <c r="I332" s="25">
        <f t="shared" ref="I332:J333" si="600">+AD332</f>
        <v>0</v>
      </c>
      <c r="J332" s="25">
        <f t="shared" si="600"/>
        <v>0</v>
      </c>
      <c r="K332" s="25">
        <f t="shared" ref="K332:K333" si="601">G332-(H332+I332+J332)</f>
        <v>369464.4</v>
      </c>
      <c r="L332" s="373"/>
      <c r="M332" s="374"/>
      <c r="N332" s="374"/>
      <c r="O332" s="375"/>
      <c r="R332" s="35">
        <v>150</v>
      </c>
      <c r="S332" s="164" t="s">
        <v>258</v>
      </c>
      <c r="T332" s="160">
        <v>410516</v>
      </c>
      <c r="U332" s="160">
        <v>410516</v>
      </c>
      <c r="V332" s="24">
        <f t="shared" ref="V332:V333" si="602">U332*10%</f>
        <v>41051.600000000006</v>
      </c>
      <c r="W332" s="325">
        <f t="shared" ref="W332:W333" si="603">+U332-V332</f>
        <v>369464.4</v>
      </c>
      <c r="X332" s="25">
        <f t="shared" ref="X332:X333" si="604">+W332/30</f>
        <v>12315.480000000001</v>
      </c>
      <c r="Y332" s="25">
        <f t="shared" ref="Y332:Y333" si="605">+X332/8</f>
        <v>1539.4350000000002</v>
      </c>
      <c r="Z332" s="26"/>
      <c r="AA332" s="25"/>
      <c r="AB332" s="25">
        <f t="shared" ref="AB332:AC333" si="606">+Z332*X332</f>
        <v>0</v>
      </c>
      <c r="AC332" s="25">
        <f t="shared" si="606"/>
        <v>0</v>
      </c>
      <c r="AD332" s="25"/>
      <c r="AE332" s="25"/>
    </row>
    <row r="333" spans="1:31">
      <c r="A333" s="35">
        <v>154</v>
      </c>
      <c r="B333" s="164" t="s">
        <v>259</v>
      </c>
      <c r="C333" s="160">
        <v>410516</v>
      </c>
      <c r="D333" s="25">
        <f t="shared" si="595"/>
        <v>0</v>
      </c>
      <c r="E333" s="88">
        <f t="shared" si="596"/>
        <v>410516</v>
      </c>
      <c r="F333" s="24">
        <f t="shared" si="597"/>
        <v>41051.600000000006</v>
      </c>
      <c r="G333" s="26">
        <f t="shared" si="598"/>
        <v>369464.4</v>
      </c>
      <c r="H333" s="25">
        <f t="shared" si="599"/>
        <v>0</v>
      </c>
      <c r="I333" s="25">
        <f t="shared" si="600"/>
        <v>0</v>
      </c>
      <c r="J333" s="25">
        <f t="shared" si="600"/>
        <v>0</v>
      </c>
      <c r="K333" s="25">
        <f t="shared" si="601"/>
        <v>369464.4</v>
      </c>
      <c r="L333" s="373"/>
      <c r="M333" s="374"/>
      <c r="N333" s="374"/>
      <c r="O333" s="375"/>
      <c r="R333" s="35">
        <v>151</v>
      </c>
      <c r="S333" s="164" t="s">
        <v>259</v>
      </c>
      <c r="T333" s="160">
        <v>410516</v>
      </c>
      <c r="U333" s="160">
        <v>410516</v>
      </c>
      <c r="V333" s="24">
        <f t="shared" si="602"/>
        <v>41051.600000000006</v>
      </c>
      <c r="W333" s="325">
        <f t="shared" si="603"/>
        <v>369464.4</v>
      </c>
      <c r="X333" s="25">
        <f t="shared" si="604"/>
        <v>12315.480000000001</v>
      </c>
      <c r="Y333" s="25">
        <f t="shared" si="605"/>
        <v>1539.4350000000002</v>
      </c>
      <c r="Z333" s="26"/>
      <c r="AA333" s="25"/>
      <c r="AB333" s="25">
        <f t="shared" si="606"/>
        <v>0</v>
      </c>
      <c r="AC333" s="25">
        <f t="shared" si="606"/>
        <v>0</v>
      </c>
      <c r="AD333" s="25"/>
      <c r="AE333" s="25"/>
    </row>
    <row r="334" spans="1:31" ht="15.75" thickBot="1"/>
    <row r="335" spans="1:31" ht="15.75" thickBot="1">
      <c r="B335" s="56" t="s">
        <v>34</v>
      </c>
      <c r="C335" s="57">
        <f t="shared" ref="C335:J335" si="607">+C332+C333</f>
        <v>821032</v>
      </c>
      <c r="D335" s="57">
        <f t="shared" si="607"/>
        <v>0</v>
      </c>
      <c r="E335" s="57">
        <f t="shared" si="607"/>
        <v>821032</v>
      </c>
      <c r="F335" s="57">
        <f t="shared" si="607"/>
        <v>82103.200000000012</v>
      </c>
      <c r="G335" s="57">
        <f t="shared" si="607"/>
        <v>738928.8</v>
      </c>
      <c r="H335" s="57">
        <f t="shared" si="607"/>
        <v>0</v>
      </c>
      <c r="I335" s="57">
        <f t="shared" si="607"/>
        <v>0</v>
      </c>
      <c r="J335" s="57">
        <f t="shared" si="607"/>
        <v>0</v>
      </c>
      <c r="K335" s="57">
        <v>738928</v>
      </c>
    </row>
    <row r="336" spans="1:31">
      <c r="C336" s="165"/>
      <c r="D336" s="165"/>
      <c r="E336" s="166"/>
      <c r="F336" s="148"/>
      <c r="G336" s="32"/>
      <c r="H336" s="253"/>
      <c r="I336" s="253"/>
      <c r="J336" s="253"/>
      <c r="K336" s="32"/>
      <c r="L336" s="148"/>
      <c r="M336" s="148"/>
      <c r="N336" s="167"/>
      <c r="O336" s="167"/>
      <c r="T336" s="165"/>
      <c r="U336" s="166"/>
      <c r="V336" s="148"/>
      <c r="W336" s="253"/>
      <c r="X336" s="253"/>
      <c r="Y336" s="253"/>
      <c r="Z336" s="294"/>
      <c r="AA336" s="32"/>
      <c r="AB336" s="253"/>
      <c r="AC336" s="253"/>
      <c r="AD336" s="253"/>
      <c r="AE336" s="253"/>
    </row>
    <row r="337" spans="1:31" ht="15.75" customHeight="1">
      <c r="B337" s="363" t="s">
        <v>251</v>
      </c>
      <c r="C337" s="363"/>
      <c r="D337" s="363"/>
      <c r="E337" s="363"/>
      <c r="F337" s="363"/>
      <c r="G337" s="363"/>
      <c r="H337" s="250"/>
      <c r="I337" s="250"/>
      <c r="J337" s="250"/>
      <c r="K337" s="154"/>
      <c r="L337" s="138"/>
      <c r="M337" s="138"/>
      <c r="S337" s="363" t="s">
        <v>452</v>
      </c>
      <c r="T337" s="363"/>
      <c r="U337" s="363"/>
      <c r="V337" s="363"/>
      <c r="W337" s="363"/>
      <c r="X337" s="250"/>
      <c r="Y337" s="250"/>
      <c r="Z337" s="326"/>
      <c r="AA337" s="154"/>
      <c r="AB337" s="250"/>
      <c r="AC337" s="250"/>
      <c r="AD337" s="250"/>
      <c r="AE337" s="250"/>
    </row>
    <row r="338" spans="1:31" ht="18">
      <c r="A338" s="11"/>
      <c r="B338" s="139"/>
      <c r="C338" s="140"/>
      <c r="D338" s="140"/>
      <c r="E338" s="138"/>
      <c r="F338" s="138"/>
      <c r="G338" s="141"/>
      <c r="H338" s="138"/>
      <c r="I338" s="138"/>
      <c r="J338" s="138"/>
      <c r="K338" s="141"/>
      <c r="L338" s="138"/>
      <c r="M338" s="138"/>
      <c r="R338" s="11"/>
      <c r="S338" s="139"/>
      <c r="T338" s="140"/>
      <c r="U338" s="138"/>
      <c r="V338" s="138"/>
      <c r="W338" s="138"/>
      <c r="X338" s="138"/>
      <c r="Y338" s="138"/>
      <c r="Z338" s="323"/>
      <c r="AA338" s="141"/>
      <c r="AB338" s="138"/>
      <c r="AC338" s="138"/>
      <c r="AD338" s="138"/>
      <c r="AE338" s="138"/>
    </row>
    <row r="339" spans="1:31" ht="38.25">
      <c r="A339" s="11"/>
      <c r="B339" s="12" t="s">
        <v>3</v>
      </c>
      <c r="C339" s="12" t="s">
        <v>4</v>
      </c>
      <c r="D339" s="13" t="s">
        <v>5</v>
      </c>
      <c r="E339" s="12" t="s">
        <v>6</v>
      </c>
      <c r="F339" s="14" t="s">
        <v>7</v>
      </c>
      <c r="G339" s="12" t="s">
        <v>8</v>
      </c>
      <c r="H339" s="13" t="s">
        <v>9</v>
      </c>
      <c r="I339" s="13" t="s">
        <v>10</v>
      </c>
      <c r="J339" s="13" t="s">
        <v>11</v>
      </c>
      <c r="K339" s="13" t="s">
        <v>12</v>
      </c>
      <c r="L339" s="358" t="s">
        <v>13</v>
      </c>
      <c r="M339" s="359"/>
      <c r="N339" s="359"/>
      <c r="O339" s="360"/>
      <c r="R339" s="11"/>
      <c r="S339" s="282" t="s">
        <v>3</v>
      </c>
      <c r="T339" s="282" t="s">
        <v>4</v>
      </c>
      <c r="U339" s="282" t="s">
        <v>6</v>
      </c>
      <c r="V339" s="283" t="s">
        <v>7</v>
      </c>
      <c r="W339" s="282" t="s">
        <v>410</v>
      </c>
      <c r="X339" s="282" t="s">
        <v>411</v>
      </c>
      <c r="Y339" s="282" t="s">
        <v>412</v>
      </c>
      <c r="Z339" s="284" t="s">
        <v>413</v>
      </c>
      <c r="AA339" s="12" t="s">
        <v>414</v>
      </c>
      <c r="AB339" s="282" t="s">
        <v>415</v>
      </c>
      <c r="AC339" s="282" t="s">
        <v>416</v>
      </c>
      <c r="AD339" s="282" t="s">
        <v>10</v>
      </c>
      <c r="AE339" s="282" t="s">
        <v>11</v>
      </c>
    </row>
    <row r="340" spans="1:31" ht="18">
      <c r="A340" s="11"/>
      <c r="B340" s="155" t="s">
        <v>252</v>
      </c>
      <c r="C340" s="138"/>
      <c r="D340" s="140"/>
      <c r="E340" s="140"/>
      <c r="F340" s="140"/>
      <c r="G340" s="156"/>
      <c r="H340" s="140"/>
      <c r="I340" s="140"/>
      <c r="J340" s="140"/>
      <c r="K340" s="156"/>
      <c r="L340" s="140"/>
      <c r="M340" s="140"/>
      <c r="R340" s="11"/>
      <c r="S340" s="155" t="s">
        <v>252</v>
      </c>
      <c r="T340" s="138"/>
      <c r="U340" s="140"/>
      <c r="V340" s="140"/>
      <c r="W340" s="140"/>
      <c r="X340" s="140"/>
      <c r="Y340" s="140"/>
      <c r="Z340" s="327"/>
      <c r="AA340" s="156"/>
      <c r="AB340" s="140"/>
      <c r="AC340" s="140"/>
      <c r="AD340" s="140"/>
      <c r="AE340" s="140"/>
    </row>
    <row r="341" spans="1:31">
      <c r="A341" s="11"/>
      <c r="B341" s="168" t="s">
        <v>261</v>
      </c>
      <c r="C341" s="169"/>
      <c r="D341" s="152"/>
      <c r="E341" s="169"/>
      <c r="F341" s="128"/>
      <c r="G341" s="41"/>
      <c r="H341" s="152"/>
      <c r="I341" s="152"/>
      <c r="J341" s="152"/>
      <c r="K341" s="41"/>
      <c r="L341" s="128"/>
      <c r="M341" s="128"/>
      <c r="R341" s="11"/>
      <c r="S341" s="168" t="s">
        <v>261</v>
      </c>
      <c r="T341" s="169"/>
      <c r="U341" s="169"/>
      <c r="V341" s="128"/>
      <c r="W341" s="152"/>
      <c r="X341" s="152"/>
      <c r="Y341" s="152"/>
      <c r="Z341" s="295"/>
      <c r="AA341" s="41"/>
      <c r="AB341" s="152"/>
      <c r="AC341" s="152"/>
      <c r="AD341" s="152"/>
      <c r="AE341" s="152"/>
    </row>
    <row r="342" spans="1:31" ht="15" customHeight="1">
      <c r="A342" s="35">
        <v>155</v>
      </c>
      <c r="B342" s="149" t="s">
        <v>262</v>
      </c>
      <c r="C342" s="160">
        <v>0</v>
      </c>
      <c r="D342" s="25">
        <f t="shared" ref="D342" si="608">+AB342</f>
        <v>0</v>
      </c>
      <c r="E342" s="24">
        <f t="shared" ref="E342" si="609">C342-D342</f>
        <v>0</v>
      </c>
      <c r="F342" s="24">
        <f t="shared" ref="F342" si="610">E342*10%</f>
        <v>0</v>
      </c>
      <c r="G342" s="25">
        <f t="shared" ref="G342" si="611">+E342-F342</f>
        <v>0</v>
      </c>
      <c r="H342" s="25">
        <f t="shared" ref="H342" si="612">AC342</f>
        <v>0</v>
      </c>
      <c r="I342" s="25">
        <f t="shared" ref="I342:J342" si="613">+AD342</f>
        <v>0</v>
      </c>
      <c r="J342" s="25">
        <f t="shared" si="613"/>
        <v>0</v>
      </c>
      <c r="K342" s="25">
        <f t="shared" ref="K342" si="614">G342-(H342+I342+J342)</f>
        <v>0</v>
      </c>
      <c r="L342" s="373"/>
      <c r="M342" s="374"/>
      <c r="N342" s="374"/>
      <c r="O342" s="375"/>
      <c r="R342" s="35">
        <v>152</v>
      </c>
      <c r="S342" s="149" t="s">
        <v>262</v>
      </c>
      <c r="T342" s="160">
        <v>410516</v>
      </c>
      <c r="U342" s="160">
        <v>410516</v>
      </c>
      <c r="V342" s="24">
        <f t="shared" ref="V342" si="615">U342*10%</f>
        <v>41051.600000000006</v>
      </c>
      <c r="W342" s="325">
        <f>+U342-V342</f>
        <v>369464.4</v>
      </c>
      <c r="X342" s="25">
        <f t="shared" ref="X342" si="616">+W342/30</f>
        <v>12315.480000000001</v>
      </c>
      <c r="Y342" s="25">
        <f t="shared" ref="Y342" si="617">+X342/8</f>
        <v>1539.4350000000002</v>
      </c>
      <c r="Z342" s="26"/>
      <c r="AA342" s="25"/>
      <c r="AB342" s="25">
        <f t="shared" ref="AB342:AC342" si="618">+Z342*X342</f>
        <v>0</v>
      </c>
      <c r="AC342" s="25">
        <f t="shared" si="618"/>
        <v>0</v>
      </c>
      <c r="AD342" s="25"/>
      <c r="AE342" s="25"/>
    </row>
    <row r="343" spans="1:31" ht="15" customHeight="1">
      <c r="A343" s="35">
        <v>156</v>
      </c>
      <c r="B343" s="149" t="s">
        <v>260</v>
      </c>
      <c r="C343" s="160">
        <v>410516</v>
      </c>
      <c r="D343" s="25">
        <f>+AB343</f>
        <v>0</v>
      </c>
      <c r="E343" s="88">
        <f>C343-D343</f>
        <v>410516</v>
      </c>
      <c r="F343" s="24">
        <f>E343*10%</f>
        <v>41051.600000000006</v>
      </c>
      <c r="G343" s="26">
        <f>+E343-F343</f>
        <v>369464.4</v>
      </c>
      <c r="H343" s="25">
        <f>AC343</f>
        <v>0</v>
      </c>
      <c r="I343" s="25">
        <f>+AD343</f>
        <v>0</v>
      </c>
      <c r="J343" s="25">
        <f>+AE343</f>
        <v>0</v>
      </c>
      <c r="K343" s="25">
        <f>G343-(H343+I343+J343)</f>
        <v>369464.4</v>
      </c>
      <c r="L343" s="373"/>
      <c r="M343" s="374"/>
      <c r="N343" s="374"/>
      <c r="O343" s="375"/>
      <c r="R343" s="35">
        <v>153</v>
      </c>
      <c r="S343" s="149" t="s">
        <v>260</v>
      </c>
      <c r="T343" s="160">
        <v>410516</v>
      </c>
      <c r="U343" s="160">
        <v>410516</v>
      </c>
      <c r="V343" s="24">
        <f>U343*10%</f>
        <v>41051.600000000006</v>
      </c>
      <c r="W343" s="325">
        <f>+U343-V343</f>
        <v>369464.4</v>
      </c>
      <c r="X343" s="25">
        <f>+W343/30</f>
        <v>12315.480000000001</v>
      </c>
      <c r="Y343" s="25">
        <f>+X343/8</f>
        <v>1539.4350000000002</v>
      </c>
      <c r="Z343" s="26"/>
      <c r="AA343" s="25"/>
      <c r="AB343" s="25">
        <f>+Z343*X343</f>
        <v>0</v>
      </c>
      <c r="AC343" s="25">
        <f>+AA343*Y343</f>
        <v>0</v>
      </c>
      <c r="AD343" s="25"/>
      <c r="AE343" s="25"/>
    </row>
    <row r="344" spans="1:31" ht="15.75" thickBot="1">
      <c r="C344" s="165"/>
      <c r="D344" s="165"/>
      <c r="E344" s="166"/>
      <c r="F344" s="148"/>
      <c r="G344" s="170"/>
      <c r="H344" s="171"/>
      <c r="I344" s="171"/>
      <c r="J344" s="171"/>
      <c r="K344" s="170"/>
      <c r="L344" s="172"/>
      <c r="M344" s="172"/>
      <c r="N344" s="167"/>
      <c r="O344" s="167"/>
      <c r="T344" s="165"/>
      <c r="U344" s="166"/>
      <c r="V344" s="148"/>
      <c r="W344" s="171" t="s">
        <v>453</v>
      </c>
      <c r="X344" s="171"/>
      <c r="Y344" s="171"/>
      <c r="Z344" s="332"/>
      <c r="AA344" s="170"/>
      <c r="AB344" s="171"/>
      <c r="AC344" s="171"/>
      <c r="AD344" s="171"/>
      <c r="AE344" s="171"/>
    </row>
    <row r="345" spans="1:31" ht="15.75" thickBot="1">
      <c r="B345" s="56" t="s">
        <v>34</v>
      </c>
      <c r="C345" s="57">
        <f t="shared" ref="C345:J345" si="619">+C342+C343</f>
        <v>410516</v>
      </c>
      <c r="D345" s="57">
        <f t="shared" si="619"/>
        <v>0</v>
      </c>
      <c r="E345" s="57">
        <f t="shared" si="619"/>
        <v>410516</v>
      </c>
      <c r="F345" s="57">
        <f t="shared" si="619"/>
        <v>41051.600000000006</v>
      </c>
      <c r="G345" s="57">
        <f t="shared" si="619"/>
        <v>369464.4</v>
      </c>
      <c r="H345" s="57">
        <f t="shared" si="619"/>
        <v>0</v>
      </c>
      <c r="I345" s="57">
        <f t="shared" si="619"/>
        <v>0</v>
      </c>
      <c r="J345" s="57">
        <f t="shared" si="619"/>
        <v>0</v>
      </c>
      <c r="K345" s="57">
        <f>+G345-H345-I345-J345</f>
        <v>369464.4</v>
      </c>
      <c r="L345" s="172"/>
      <c r="M345" s="172"/>
      <c r="N345" s="167"/>
      <c r="O345" s="167"/>
      <c r="T345" s="165"/>
      <c r="U345" s="166"/>
      <c r="V345" s="148"/>
      <c r="W345" s="171"/>
      <c r="X345" s="171"/>
      <c r="Y345" s="171"/>
      <c r="Z345" s="332"/>
      <c r="AA345" s="170"/>
      <c r="AB345" s="171"/>
      <c r="AC345" s="171"/>
      <c r="AD345" s="171"/>
      <c r="AE345" s="171"/>
    </row>
    <row r="346" spans="1:31">
      <c r="C346" s="165"/>
      <c r="D346" s="165"/>
      <c r="E346" s="166"/>
      <c r="F346" s="148"/>
      <c r="G346" s="170"/>
      <c r="H346" s="171"/>
      <c r="I346" s="171"/>
      <c r="J346" s="171"/>
      <c r="K346" s="170"/>
      <c r="L346" s="172"/>
      <c r="M346" s="172"/>
      <c r="N346" s="167"/>
      <c r="O346" s="167"/>
      <c r="T346" s="165"/>
      <c r="U346" s="166"/>
      <c r="V346" s="148"/>
      <c r="W346" s="171"/>
      <c r="X346" s="171"/>
      <c r="Y346" s="171"/>
      <c r="Z346" s="332"/>
      <c r="AA346" s="170"/>
      <c r="AB346" s="171"/>
      <c r="AC346" s="171"/>
      <c r="AD346" s="171"/>
      <c r="AE346" s="171"/>
    </row>
    <row r="347" spans="1:31" ht="15.75" customHeight="1">
      <c r="B347" s="363" t="s">
        <v>251</v>
      </c>
      <c r="C347" s="363"/>
      <c r="D347" s="363"/>
      <c r="E347" s="363"/>
      <c r="F347" s="363"/>
      <c r="G347" s="363"/>
      <c r="H347" s="250"/>
      <c r="I347" s="250"/>
      <c r="J347" s="250"/>
      <c r="K347" s="154"/>
      <c r="L347" s="138"/>
      <c r="M347" s="138"/>
      <c r="S347" s="363" t="s">
        <v>452</v>
      </c>
      <c r="T347" s="363"/>
      <c r="U347" s="363"/>
      <c r="V347" s="363"/>
      <c r="W347" s="363"/>
      <c r="X347" s="250"/>
      <c r="Y347" s="250"/>
      <c r="Z347" s="326"/>
      <c r="AA347" s="154"/>
      <c r="AB347" s="250"/>
      <c r="AC347" s="250"/>
      <c r="AD347" s="250"/>
      <c r="AE347" s="250"/>
    </row>
    <row r="348" spans="1:31" ht="18">
      <c r="A348" s="11"/>
      <c r="B348" s="139"/>
      <c r="C348" s="140"/>
      <c r="D348" s="140"/>
      <c r="E348" s="138"/>
      <c r="F348" s="138"/>
      <c r="G348" s="141"/>
      <c r="H348" s="138"/>
      <c r="I348" s="138"/>
      <c r="J348" s="138"/>
      <c r="K348" s="141"/>
      <c r="L348" s="138"/>
      <c r="M348" s="138"/>
      <c r="R348" s="11"/>
      <c r="S348" s="139"/>
      <c r="T348" s="140"/>
      <c r="U348" s="138"/>
      <c r="V348" s="138"/>
      <c r="W348" s="138"/>
      <c r="X348" s="138"/>
      <c r="Y348" s="138"/>
      <c r="Z348" s="323"/>
      <c r="AA348" s="141"/>
      <c r="AB348" s="138"/>
      <c r="AC348" s="138"/>
      <c r="AD348" s="138"/>
      <c r="AE348" s="138"/>
    </row>
    <row r="349" spans="1:31" ht="38.25">
      <c r="A349" s="11"/>
      <c r="B349" s="12" t="s">
        <v>3</v>
      </c>
      <c r="C349" s="12" t="s">
        <v>4</v>
      </c>
      <c r="D349" s="13" t="s">
        <v>5</v>
      </c>
      <c r="E349" s="12" t="s">
        <v>6</v>
      </c>
      <c r="F349" s="14" t="s">
        <v>7</v>
      </c>
      <c r="G349" s="12" t="s">
        <v>8</v>
      </c>
      <c r="H349" s="13" t="s">
        <v>9</v>
      </c>
      <c r="I349" s="13" t="s">
        <v>10</v>
      </c>
      <c r="J349" s="13" t="s">
        <v>11</v>
      </c>
      <c r="K349" s="13" t="s">
        <v>12</v>
      </c>
      <c r="L349" s="358" t="s">
        <v>13</v>
      </c>
      <c r="M349" s="359"/>
      <c r="N349" s="359"/>
      <c r="O349" s="360"/>
      <c r="R349" s="11"/>
      <c r="S349" s="282" t="s">
        <v>3</v>
      </c>
      <c r="T349" s="282" t="s">
        <v>4</v>
      </c>
      <c r="U349" s="282" t="s">
        <v>6</v>
      </c>
      <c r="V349" s="283" t="s">
        <v>7</v>
      </c>
      <c r="W349" s="282" t="s">
        <v>410</v>
      </c>
      <c r="X349" s="282" t="s">
        <v>411</v>
      </c>
      <c r="Y349" s="282" t="s">
        <v>412</v>
      </c>
      <c r="Z349" s="284" t="s">
        <v>413</v>
      </c>
      <c r="AA349" s="12" t="s">
        <v>414</v>
      </c>
      <c r="AB349" s="282" t="s">
        <v>415</v>
      </c>
      <c r="AC349" s="282" t="s">
        <v>416</v>
      </c>
      <c r="AD349" s="282" t="s">
        <v>10</v>
      </c>
      <c r="AE349" s="282" t="s">
        <v>11</v>
      </c>
    </row>
    <row r="350" spans="1:31" ht="18">
      <c r="A350" s="11"/>
      <c r="B350" s="155" t="s">
        <v>252</v>
      </c>
      <c r="C350" s="138"/>
      <c r="D350" s="140"/>
      <c r="E350" s="140"/>
      <c r="F350" s="140"/>
      <c r="G350" s="156"/>
      <c r="H350" s="140"/>
      <c r="I350" s="140"/>
      <c r="J350" s="140"/>
      <c r="K350" s="156"/>
      <c r="L350" s="140"/>
      <c r="M350" s="140"/>
      <c r="R350" s="11"/>
      <c r="S350" s="155" t="s">
        <v>252</v>
      </c>
      <c r="T350" s="138"/>
      <c r="U350" s="140"/>
      <c r="V350" s="140"/>
      <c r="W350" s="140"/>
      <c r="X350" s="140"/>
      <c r="Y350" s="140"/>
      <c r="Z350" s="327"/>
      <c r="AA350" s="156"/>
      <c r="AB350" s="140"/>
      <c r="AC350" s="140"/>
      <c r="AD350" s="140"/>
      <c r="AE350" s="140"/>
    </row>
    <row r="351" spans="1:31">
      <c r="A351" s="173"/>
      <c r="B351" s="162" t="s">
        <v>263</v>
      </c>
      <c r="C351" s="174"/>
      <c r="D351" s="11"/>
      <c r="E351" s="21"/>
      <c r="F351" s="21"/>
      <c r="G351" s="92"/>
      <c r="H351" s="11"/>
      <c r="I351" s="11"/>
      <c r="J351" s="11"/>
      <c r="K351" s="92"/>
      <c r="L351" s="175"/>
      <c r="M351" s="175"/>
      <c r="N351" s="176"/>
      <c r="O351" s="176"/>
      <c r="P351" s="176"/>
      <c r="Q351" s="176"/>
      <c r="R351" s="173"/>
      <c r="S351" s="162" t="s">
        <v>263</v>
      </c>
      <c r="T351" s="174"/>
      <c r="U351" s="21"/>
      <c r="V351" s="21"/>
      <c r="W351" s="11"/>
      <c r="X351" s="11"/>
      <c r="Y351" s="11"/>
      <c r="Z351" s="333"/>
      <c r="AA351" s="92"/>
      <c r="AB351" s="11"/>
      <c r="AC351" s="11"/>
      <c r="AD351" s="11"/>
      <c r="AE351" s="11"/>
    </row>
    <row r="352" spans="1:31" ht="15" customHeight="1">
      <c r="A352" s="35">
        <v>157</v>
      </c>
      <c r="B352" s="54" t="s">
        <v>264</v>
      </c>
      <c r="C352" s="72">
        <v>835000</v>
      </c>
      <c r="D352" s="25">
        <f t="shared" ref="D352:D353" si="620">+AB352</f>
        <v>0</v>
      </c>
      <c r="E352" s="88">
        <f t="shared" ref="E352" si="621">C352-D352</f>
        <v>835000</v>
      </c>
      <c r="F352" s="24">
        <f t="shared" ref="F352:F353" si="622">E352*10%</f>
        <v>83500</v>
      </c>
      <c r="G352" s="26">
        <f t="shared" ref="G352:G353" si="623">+E352-F352</f>
        <v>751500</v>
      </c>
      <c r="H352" s="25">
        <f t="shared" ref="H352:H353" si="624">AC352</f>
        <v>0</v>
      </c>
      <c r="I352" s="25">
        <f t="shared" ref="I352:J353" si="625">+AD352</f>
        <v>0</v>
      </c>
      <c r="J352" s="25">
        <f t="shared" si="625"/>
        <v>0</v>
      </c>
      <c r="K352" s="25">
        <f t="shared" ref="K352:K353" si="626">G352-(H352+I352+J352)</f>
        <v>751500</v>
      </c>
      <c r="L352" s="373"/>
      <c r="M352" s="374"/>
      <c r="N352" s="374"/>
      <c r="O352" s="375"/>
      <c r="P352" s="302"/>
      <c r="Q352" s="302"/>
      <c r="R352" s="35">
        <v>154</v>
      </c>
      <c r="S352" s="54" t="s">
        <v>264</v>
      </c>
      <c r="T352" s="72">
        <v>835000</v>
      </c>
      <c r="U352" s="72">
        <v>835000</v>
      </c>
      <c r="V352" s="24">
        <f t="shared" ref="V352:V353" si="627">U352*10%</f>
        <v>83500</v>
      </c>
      <c r="W352" s="325">
        <f t="shared" ref="W352:W353" si="628">+U352-V352</f>
        <v>751500</v>
      </c>
      <c r="X352" s="25">
        <f t="shared" ref="X352:X353" si="629">+W352/30</f>
        <v>25050</v>
      </c>
      <c r="Y352" s="25">
        <f t="shared" ref="Y352:Y353" si="630">+X352/8</f>
        <v>3131.25</v>
      </c>
      <c r="Z352" s="26"/>
      <c r="AA352" s="25"/>
      <c r="AB352" s="25">
        <f t="shared" ref="AB352:AC353" si="631">+Z352*X352</f>
        <v>0</v>
      </c>
      <c r="AC352" s="25">
        <f t="shared" si="631"/>
        <v>0</v>
      </c>
      <c r="AD352" s="25"/>
      <c r="AE352" s="25"/>
    </row>
    <row r="353" spans="1:31" ht="15" customHeight="1">
      <c r="A353" s="35">
        <v>158</v>
      </c>
      <c r="B353" s="54" t="s">
        <v>343</v>
      </c>
      <c r="C353" s="72">
        <v>331500</v>
      </c>
      <c r="D353" s="25">
        <f t="shared" si="620"/>
        <v>0</v>
      </c>
      <c r="E353" s="88">
        <v>331500</v>
      </c>
      <c r="F353" s="24">
        <f t="shared" si="622"/>
        <v>33150</v>
      </c>
      <c r="G353" s="26">
        <f t="shared" si="623"/>
        <v>298350</v>
      </c>
      <c r="H353" s="25">
        <f t="shared" si="624"/>
        <v>0</v>
      </c>
      <c r="I353" s="25">
        <f t="shared" si="625"/>
        <v>0</v>
      </c>
      <c r="J353" s="25">
        <f t="shared" si="625"/>
        <v>0</v>
      </c>
      <c r="K353" s="25">
        <f t="shared" si="626"/>
        <v>298350</v>
      </c>
      <c r="L353" s="373"/>
      <c r="M353" s="374"/>
      <c r="N353" s="374"/>
      <c r="O353" s="375"/>
      <c r="P353" s="176"/>
      <c r="Q353" s="176"/>
      <c r="R353" s="35">
        <v>155</v>
      </c>
      <c r="S353" s="54" t="s">
        <v>343</v>
      </c>
      <c r="T353" s="72">
        <v>167750</v>
      </c>
      <c r="U353" s="72">
        <v>167750</v>
      </c>
      <c r="V353" s="24">
        <f t="shared" si="627"/>
        <v>16775</v>
      </c>
      <c r="W353" s="325">
        <f t="shared" si="628"/>
        <v>150975</v>
      </c>
      <c r="X353" s="25">
        <f t="shared" si="629"/>
        <v>5032.5</v>
      </c>
      <c r="Y353" s="25">
        <f t="shared" si="630"/>
        <v>629.0625</v>
      </c>
      <c r="Z353" s="26"/>
      <c r="AA353" s="25"/>
      <c r="AB353" s="25">
        <f t="shared" si="631"/>
        <v>0</v>
      </c>
      <c r="AC353" s="25">
        <f t="shared" si="631"/>
        <v>0</v>
      </c>
      <c r="AD353" s="25"/>
      <c r="AE353" s="25"/>
    </row>
    <row r="354" spans="1:31" ht="15.75" thickBot="1">
      <c r="C354" s="165"/>
      <c r="D354" s="165"/>
      <c r="E354" s="166"/>
      <c r="F354" s="148"/>
      <c r="G354" s="32"/>
      <c r="H354" s="253"/>
      <c r="I354" s="253"/>
      <c r="J354" s="253"/>
      <c r="K354" s="32"/>
      <c r="L354" s="34"/>
      <c r="M354" s="34"/>
      <c r="N354" s="177"/>
      <c r="O354" s="177"/>
      <c r="P354" s="176"/>
      <c r="Q354" s="176"/>
      <c r="T354" s="165"/>
      <c r="U354" s="166"/>
      <c r="V354" s="148"/>
      <c r="W354" s="253"/>
      <c r="X354" s="253"/>
      <c r="Y354" s="253"/>
      <c r="Z354" s="294"/>
      <c r="AA354" s="32"/>
      <c r="AB354" s="253"/>
      <c r="AC354" s="253"/>
      <c r="AD354" s="253"/>
      <c r="AE354" s="253"/>
    </row>
    <row r="355" spans="1:31" ht="15.75" thickBot="1">
      <c r="B355" s="56" t="s">
        <v>34</v>
      </c>
      <c r="C355" s="57">
        <f t="shared" ref="C355:J355" si="632">+C352+C353</f>
        <v>1166500</v>
      </c>
      <c r="D355" s="57">
        <f t="shared" si="632"/>
        <v>0</v>
      </c>
      <c r="E355" s="57">
        <f t="shared" si="632"/>
        <v>1166500</v>
      </c>
      <c r="F355" s="57">
        <f t="shared" si="632"/>
        <v>116650</v>
      </c>
      <c r="G355" s="57">
        <f t="shared" si="632"/>
        <v>1049850</v>
      </c>
      <c r="H355" s="57">
        <f t="shared" si="632"/>
        <v>0</v>
      </c>
      <c r="I355" s="57">
        <f t="shared" si="632"/>
        <v>0</v>
      </c>
      <c r="J355" s="57">
        <f t="shared" si="632"/>
        <v>0</v>
      </c>
      <c r="K355" s="57">
        <f>+G355-H355-I355-J355</f>
        <v>1049850</v>
      </c>
      <c r="L355" s="34"/>
      <c r="M355" s="34"/>
      <c r="N355" s="177"/>
      <c r="O355" s="177"/>
      <c r="P355" s="176"/>
      <c r="Q355" s="176"/>
      <c r="T355" s="165"/>
      <c r="U355" s="166"/>
      <c r="V355" s="148"/>
      <c r="W355" s="253"/>
      <c r="X355" s="253"/>
      <c r="Y355" s="253"/>
      <c r="Z355" s="294"/>
      <c r="AA355" s="32"/>
      <c r="AB355" s="253"/>
      <c r="AC355" s="253"/>
      <c r="AD355" s="253"/>
      <c r="AE355" s="253"/>
    </row>
    <row r="356" spans="1:31">
      <c r="C356" s="165"/>
      <c r="D356" s="165"/>
      <c r="E356" s="166"/>
      <c r="F356" s="148"/>
      <c r="G356" s="32"/>
      <c r="H356" s="253"/>
      <c r="I356" s="253"/>
      <c r="J356" s="253"/>
      <c r="K356" s="32"/>
      <c r="L356" s="34"/>
      <c r="M356" s="34"/>
      <c r="N356" s="177"/>
      <c r="O356" s="177"/>
      <c r="P356" s="176"/>
      <c r="Q356" s="176"/>
      <c r="T356" s="165"/>
      <c r="U356" s="166"/>
      <c r="V356" s="148"/>
      <c r="W356" s="253"/>
      <c r="X356" s="253"/>
      <c r="Y356" s="253"/>
      <c r="Z356" s="294"/>
      <c r="AA356" s="32"/>
      <c r="AB356" s="253"/>
      <c r="AC356" s="253"/>
      <c r="AD356" s="253"/>
      <c r="AE356" s="253"/>
    </row>
    <row r="357" spans="1:31" ht="15.75" customHeight="1">
      <c r="B357" s="363" t="s">
        <v>251</v>
      </c>
      <c r="C357" s="363"/>
      <c r="D357" s="363"/>
      <c r="E357" s="363"/>
      <c r="F357" s="363"/>
      <c r="G357" s="363"/>
      <c r="H357" s="250"/>
      <c r="I357" s="250"/>
      <c r="J357" s="250"/>
      <c r="K357" s="154"/>
      <c r="L357" s="141"/>
      <c r="M357" s="141"/>
      <c r="N357" s="176"/>
      <c r="O357" s="176"/>
      <c r="P357" s="176"/>
      <c r="Q357" s="176"/>
      <c r="S357" s="363" t="s">
        <v>452</v>
      </c>
      <c r="T357" s="363"/>
      <c r="U357" s="363"/>
      <c r="V357" s="363"/>
      <c r="W357" s="363"/>
      <c r="X357" s="250"/>
      <c r="Y357" s="250"/>
      <c r="Z357" s="326"/>
      <c r="AA357" s="154"/>
      <c r="AB357" s="250"/>
      <c r="AC357" s="250"/>
      <c r="AD357" s="250"/>
      <c r="AE357" s="250"/>
    </row>
    <row r="358" spans="1:31" ht="18">
      <c r="A358" s="11"/>
      <c r="B358" s="139"/>
      <c r="C358" s="140"/>
      <c r="D358" s="140"/>
      <c r="E358" s="138"/>
      <c r="F358" s="138"/>
      <c r="G358" s="141"/>
      <c r="H358" s="138"/>
      <c r="I358" s="138"/>
      <c r="J358" s="138"/>
      <c r="K358" s="141"/>
      <c r="L358" s="141"/>
      <c r="M358" s="141"/>
      <c r="N358" s="176"/>
      <c r="O358" s="176"/>
      <c r="P358" s="176"/>
      <c r="Q358" s="176"/>
      <c r="R358" s="11"/>
      <c r="S358" s="139"/>
      <c r="T358" s="140"/>
      <c r="U358" s="138"/>
      <c r="V358" s="138"/>
      <c r="W358" s="138"/>
      <c r="X358" s="138"/>
      <c r="Y358" s="138"/>
      <c r="Z358" s="323"/>
      <c r="AA358" s="141"/>
      <c r="AB358" s="138"/>
      <c r="AC358" s="138"/>
      <c r="AD358" s="138"/>
      <c r="AE358" s="138"/>
    </row>
    <row r="359" spans="1:31" ht="38.25">
      <c r="A359" s="11"/>
      <c r="B359" s="12" t="s">
        <v>3</v>
      </c>
      <c r="C359" s="12" t="s">
        <v>4</v>
      </c>
      <c r="D359" s="13" t="s">
        <v>5</v>
      </c>
      <c r="E359" s="12" t="s">
        <v>6</v>
      </c>
      <c r="F359" s="14" t="s">
        <v>7</v>
      </c>
      <c r="G359" s="12" t="s">
        <v>8</v>
      </c>
      <c r="H359" s="13" t="s">
        <v>9</v>
      </c>
      <c r="I359" s="13" t="s">
        <v>10</v>
      </c>
      <c r="J359" s="13" t="s">
        <v>11</v>
      </c>
      <c r="K359" s="13" t="s">
        <v>12</v>
      </c>
      <c r="L359" s="358" t="s">
        <v>13</v>
      </c>
      <c r="M359" s="359"/>
      <c r="N359" s="359"/>
      <c r="O359" s="360"/>
      <c r="P359" s="176"/>
      <c r="Q359" s="176"/>
      <c r="R359" s="11"/>
      <c r="S359" s="282" t="s">
        <v>3</v>
      </c>
      <c r="T359" s="282" t="s">
        <v>4</v>
      </c>
      <c r="U359" s="282" t="s">
        <v>6</v>
      </c>
      <c r="V359" s="283" t="s">
        <v>7</v>
      </c>
      <c r="W359" s="282" t="s">
        <v>410</v>
      </c>
      <c r="X359" s="282" t="s">
        <v>411</v>
      </c>
      <c r="Y359" s="282" t="s">
        <v>412</v>
      </c>
      <c r="Z359" s="284" t="s">
        <v>413</v>
      </c>
      <c r="AA359" s="12" t="s">
        <v>414</v>
      </c>
      <c r="AB359" s="282" t="s">
        <v>415</v>
      </c>
      <c r="AC359" s="282" t="s">
        <v>416</v>
      </c>
      <c r="AD359" s="282" t="s">
        <v>10</v>
      </c>
      <c r="AE359" s="282" t="s">
        <v>11</v>
      </c>
    </row>
    <row r="360" spans="1:31" ht="18">
      <c r="A360" s="11"/>
      <c r="B360" s="155" t="s">
        <v>252</v>
      </c>
      <c r="C360" s="138"/>
      <c r="D360" s="140"/>
      <c r="E360" s="140"/>
      <c r="F360" s="140"/>
      <c r="G360" s="156"/>
      <c r="H360" s="140"/>
      <c r="I360" s="140"/>
      <c r="J360" s="140"/>
      <c r="K360" s="156"/>
      <c r="L360" s="156"/>
      <c r="M360" s="156"/>
      <c r="N360" s="176"/>
      <c r="O360" s="176"/>
      <c r="P360" s="176"/>
      <c r="Q360" s="176"/>
      <c r="R360" s="11"/>
      <c r="S360" s="155" t="s">
        <v>252</v>
      </c>
      <c r="T360" s="138"/>
      <c r="U360" s="140"/>
      <c r="V360" s="140"/>
      <c r="W360" s="140"/>
      <c r="X360" s="140"/>
      <c r="Y360" s="140"/>
      <c r="Z360" s="327"/>
      <c r="AA360" s="156"/>
      <c r="AB360" s="140"/>
      <c r="AC360" s="140"/>
      <c r="AD360" s="140"/>
      <c r="AE360" s="140"/>
    </row>
    <row r="361" spans="1:31">
      <c r="A361" s="173"/>
      <c r="B361" s="162" t="s">
        <v>265</v>
      </c>
      <c r="C361" s="21"/>
      <c r="D361" s="11"/>
      <c r="E361" s="21"/>
      <c r="F361" s="21"/>
      <c r="G361" s="92"/>
      <c r="H361" s="11"/>
      <c r="I361" s="11"/>
      <c r="J361" s="11"/>
      <c r="K361" s="92"/>
      <c r="L361" s="175"/>
      <c r="M361" s="175"/>
      <c r="N361" s="177"/>
      <c r="O361" s="177"/>
      <c r="P361" s="176"/>
      <c r="Q361" s="176"/>
      <c r="R361" s="173"/>
      <c r="S361" s="162" t="s">
        <v>265</v>
      </c>
      <c r="T361" s="21"/>
      <c r="U361" s="21"/>
      <c r="V361" s="21"/>
      <c r="W361" s="11"/>
      <c r="X361" s="11"/>
      <c r="Y361" s="11"/>
      <c r="Z361" s="333"/>
      <c r="AA361" s="92"/>
      <c r="AB361" s="11"/>
      <c r="AC361" s="11"/>
      <c r="AD361" s="11"/>
      <c r="AE361" s="11"/>
    </row>
    <row r="362" spans="1:31" s="176" customFormat="1" ht="15" customHeight="1">
      <c r="A362" s="50">
        <v>159</v>
      </c>
      <c r="B362" s="47" t="s">
        <v>266</v>
      </c>
      <c r="C362" s="24">
        <v>277509</v>
      </c>
      <c r="D362" s="25">
        <v>0</v>
      </c>
      <c r="E362" s="24">
        <f t="shared" ref="E362" si="633">C362-D362</f>
        <v>277509</v>
      </c>
      <c r="F362" s="24">
        <f t="shared" ref="F362" si="634">E362*10%</f>
        <v>27750.9</v>
      </c>
      <c r="G362" s="25">
        <f t="shared" ref="G362" si="635">+E362-F362</f>
        <v>249758.1</v>
      </c>
      <c r="H362" s="25">
        <f t="shared" ref="H362" si="636">AC362</f>
        <v>0</v>
      </c>
      <c r="I362" s="25">
        <f t="shared" ref="I362:J362" si="637">+AD362</f>
        <v>0</v>
      </c>
      <c r="J362" s="25">
        <f t="shared" si="637"/>
        <v>0</v>
      </c>
      <c r="K362" s="25">
        <f t="shared" ref="K362" si="638">G362-(H362+I362+J362)</f>
        <v>249758.1</v>
      </c>
      <c r="L362" s="373" t="s">
        <v>454</v>
      </c>
      <c r="M362" s="374"/>
      <c r="N362" s="374"/>
      <c r="O362" s="375"/>
      <c r="R362" s="50">
        <v>156</v>
      </c>
      <c r="S362" s="47" t="s">
        <v>266</v>
      </c>
      <c r="T362" s="24"/>
      <c r="U362" s="24"/>
      <c r="V362" s="24">
        <f t="shared" ref="V362" si="639">U362*10%</f>
        <v>0</v>
      </c>
      <c r="W362" s="25">
        <f t="shared" ref="W362" si="640">+U362-V362</f>
        <v>0</v>
      </c>
      <c r="X362" s="25">
        <f t="shared" ref="X362" si="641">+W362/30</f>
        <v>0</v>
      </c>
      <c r="Y362" s="25">
        <f t="shared" ref="Y362" si="642">+X362/8</f>
        <v>0</v>
      </c>
      <c r="Z362" s="26"/>
      <c r="AA362" s="25"/>
      <c r="AB362" s="25">
        <f t="shared" ref="AB362:AC362" si="643">+Z362*X362</f>
        <v>0</v>
      </c>
      <c r="AC362" s="25">
        <f t="shared" si="643"/>
        <v>0</v>
      </c>
      <c r="AD362" s="25"/>
      <c r="AE362" s="25"/>
    </row>
    <row r="363" spans="1:31" ht="15.75" thickBot="1">
      <c r="C363" s="165"/>
      <c r="D363" s="165"/>
      <c r="E363" s="166"/>
      <c r="F363" s="148"/>
      <c r="G363" s="32"/>
      <c r="H363" s="253"/>
      <c r="I363" s="253"/>
      <c r="J363" s="253"/>
      <c r="K363" s="32"/>
      <c r="L363" s="34"/>
      <c r="M363" s="34"/>
      <c r="N363" s="177"/>
      <c r="O363" s="177"/>
      <c r="P363" s="176"/>
      <c r="Q363" s="176"/>
      <c r="T363" s="165"/>
      <c r="U363" s="166"/>
      <c r="V363" s="148"/>
      <c r="W363" s="253"/>
      <c r="X363" s="253"/>
      <c r="Y363" s="253"/>
      <c r="Z363" s="294"/>
      <c r="AA363" s="32"/>
      <c r="AB363" s="253"/>
      <c r="AC363" s="253"/>
      <c r="AD363" s="253"/>
      <c r="AE363" s="253"/>
    </row>
    <row r="364" spans="1:31" ht="15.75" thickBot="1">
      <c r="B364" s="56" t="s">
        <v>34</v>
      </c>
      <c r="C364" s="57">
        <f t="shared" ref="C364:J364" si="644">+C361+C362</f>
        <v>277509</v>
      </c>
      <c r="D364" s="57">
        <f t="shared" si="644"/>
        <v>0</v>
      </c>
      <c r="E364" s="57">
        <f t="shared" si="644"/>
        <v>277509</v>
      </c>
      <c r="F364" s="57">
        <f t="shared" si="644"/>
        <v>27750.9</v>
      </c>
      <c r="G364" s="57">
        <f t="shared" si="644"/>
        <v>249758.1</v>
      </c>
      <c r="H364" s="57">
        <f t="shared" si="644"/>
        <v>0</v>
      </c>
      <c r="I364" s="57">
        <f t="shared" si="644"/>
        <v>0</v>
      </c>
      <c r="J364" s="57">
        <f t="shared" si="644"/>
        <v>0</v>
      </c>
      <c r="K364" s="57">
        <f>+G364-H364-I364-J364</f>
        <v>249758.1</v>
      </c>
      <c r="L364" s="34"/>
      <c r="M364" s="34"/>
      <c r="N364" s="177"/>
      <c r="O364" s="177"/>
      <c r="P364" s="176"/>
      <c r="Q364" s="176"/>
      <c r="T364" s="165"/>
      <c r="U364" s="166"/>
      <c r="V364" s="148"/>
      <c r="W364" s="253"/>
      <c r="X364" s="253"/>
      <c r="Y364" s="253"/>
      <c r="Z364" s="294"/>
      <c r="AA364" s="32"/>
      <c r="AB364" s="253"/>
      <c r="AC364" s="253"/>
      <c r="AD364" s="253"/>
      <c r="AE364" s="253"/>
    </row>
    <row r="365" spans="1:31">
      <c r="C365" s="165"/>
      <c r="D365" s="165"/>
      <c r="E365" s="166"/>
      <c r="F365" s="148"/>
      <c r="G365" s="32"/>
      <c r="H365" s="253"/>
      <c r="I365" s="253"/>
      <c r="J365" s="253"/>
      <c r="K365" s="32"/>
      <c r="L365" s="34"/>
      <c r="M365" s="34"/>
      <c r="N365" s="177"/>
      <c r="O365" s="177"/>
      <c r="P365" s="176"/>
      <c r="Q365" s="176"/>
      <c r="T365" s="165"/>
      <c r="U365" s="166"/>
      <c r="V365" s="148"/>
      <c r="W365" s="253"/>
      <c r="X365" s="253"/>
      <c r="Y365" s="253"/>
      <c r="Z365" s="294"/>
      <c r="AA365" s="32"/>
      <c r="AB365" s="253"/>
      <c r="AC365" s="253"/>
      <c r="AD365" s="253"/>
      <c r="AE365" s="253"/>
    </row>
    <row r="366" spans="1:31" ht="15.75" customHeight="1">
      <c r="B366" s="363" t="s">
        <v>251</v>
      </c>
      <c r="C366" s="363"/>
      <c r="D366" s="363"/>
      <c r="E366" s="363"/>
      <c r="F366" s="363"/>
      <c r="G366" s="363"/>
      <c r="H366" s="250"/>
      <c r="I366" s="250"/>
      <c r="J366" s="250"/>
      <c r="K366" s="154"/>
      <c r="L366" s="138"/>
      <c r="M366" s="138"/>
      <c r="S366" s="363" t="s">
        <v>452</v>
      </c>
      <c r="T366" s="363"/>
      <c r="U366" s="363"/>
      <c r="V366" s="363"/>
      <c r="W366" s="363"/>
      <c r="X366" s="250"/>
      <c r="Y366" s="250"/>
      <c r="Z366" s="326"/>
      <c r="AA366" s="154"/>
      <c r="AB366" s="250"/>
      <c r="AC366" s="250"/>
      <c r="AD366" s="250"/>
      <c r="AE366" s="250"/>
    </row>
    <row r="367" spans="1:31" ht="18">
      <c r="A367" s="11"/>
      <c r="B367" s="139"/>
      <c r="C367" s="140"/>
      <c r="D367" s="140"/>
      <c r="E367" s="138"/>
      <c r="F367" s="138"/>
      <c r="G367" s="141"/>
      <c r="H367" s="138"/>
      <c r="I367" s="138"/>
      <c r="J367" s="138"/>
      <c r="K367" s="141"/>
      <c r="L367" s="138"/>
      <c r="M367" s="138"/>
      <c r="R367" s="11"/>
      <c r="S367" s="139"/>
      <c r="T367" s="140"/>
      <c r="U367" s="138"/>
      <c r="V367" s="138"/>
      <c r="W367" s="138"/>
      <c r="X367" s="138"/>
      <c r="Y367" s="138"/>
      <c r="Z367" s="323"/>
      <c r="AA367" s="141"/>
      <c r="AB367" s="138"/>
      <c r="AC367" s="138"/>
      <c r="AD367" s="138"/>
      <c r="AE367" s="138"/>
    </row>
    <row r="368" spans="1:31" ht="38.25">
      <c r="A368" s="11"/>
      <c r="B368" s="12" t="s">
        <v>3</v>
      </c>
      <c r="C368" s="12" t="s">
        <v>4</v>
      </c>
      <c r="D368" s="13" t="s">
        <v>5</v>
      </c>
      <c r="E368" s="12" t="s">
        <v>6</v>
      </c>
      <c r="F368" s="14" t="s">
        <v>7</v>
      </c>
      <c r="G368" s="12" t="s">
        <v>8</v>
      </c>
      <c r="H368" s="13" t="s">
        <v>9</v>
      </c>
      <c r="I368" s="13" t="s">
        <v>10</v>
      </c>
      <c r="J368" s="13" t="s">
        <v>11</v>
      </c>
      <c r="K368" s="13" t="s">
        <v>12</v>
      </c>
      <c r="L368" s="358" t="s">
        <v>13</v>
      </c>
      <c r="M368" s="359"/>
      <c r="N368" s="359"/>
      <c r="O368" s="360"/>
      <c r="R368" s="11"/>
      <c r="S368" s="282" t="s">
        <v>3</v>
      </c>
      <c r="T368" s="282" t="s">
        <v>4</v>
      </c>
      <c r="U368" s="282" t="s">
        <v>6</v>
      </c>
      <c r="V368" s="283" t="s">
        <v>7</v>
      </c>
      <c r="W368" s="282" t="s">
        <v>410</v>
      </c>
      <c r="X368" s="282" t="s">
        <v>411</v>
      </c>
      <c r="Y368" s="282" t="s">
        <v>412</v>
      </c>
      <c r="Z368" s="284" t="s">
        <v>413</v>
      </c>
      <c r="AA368" s="12" t="s">
        <v>414</v>
      </c>
      <c r="AB368" s="282" t="s">
        <v>415</v>
      </c>
      <c r="AC368" s="282" t="s">
        <v>416</v>
      </c>
      <c r="AD368" s="282" t="s">
        <v>10</v>
      </c>
      <c r="AE368" s="282" t="s">
        <v>11</v>
      </c>
    </row>
    <row r="369" spans="1:31" ht="18">
      <c r="A369" s="11"/>
      <c r="B369" s="155" t="s">
        <v>252</v>
      </c>
      <c r="C369" s="138"/>
      <c r="D369" s="140"/>
      <c r="E369" s="140"/>
      <c r="F369" s="140"/>
      <c r="G369" s="156"/>
      <c r="H369" s="140"/>
      <c r="I369" s="140"/>
      <c r="J369" s="140"/>
      <c r="K369" s="156"/>
      <c r="L369" s="140"/>
      <c r="M369" s="140"/>
      <c r="R369" s="11"/>
      <c r="S369" s="155" t="s">
        <v>252</v>
      </c>
      <c r="T369" s="138"/>
      <c r="U369" s="140"/>
      <c r="V369" s="140"/>
      <c r="W369" s="140"/>
      <c r="X369" s="140"/>
      <c r="Y369" s="140"/>
      <c r="Z369" s="327"/>
      <c r="AA369" s="156"/>
      <c r="AB369" s="140"/>
      <c r="AC369" s="140"/>
      <c r="AD369" s="140"/>
      <c r="AE369" s="140"/>
    </row>
    <row r="370" spans="1:31">
      <c r="A370" s="144"/>
      <c r="B370" s="162" t="s">
        <v>344</v>
      </c>
      <c r="C370" s="163"/>
      <c r="D370" s="152"/>
      <c r="E370" s="128"/>
      <c r="F370" s="128"/>
      <c r="G370" s="41"/>
      <c r="H370" s="152"/>
      <c r="I370" s="152"/>
      <c r="J370" s="152"/>
      <c r="K370" s="41"/>
      <c r="L370" s="128"/>
      <c r="M370" s="128"/>
      <c r="R370" s="144"/>
      <c r="S370" s="162" t="s">
        <v>257</v>
      </c>
      <c r="T370" s="163"/>
      <c r="U370" s="128"/>
      <c r="V370" s="128"/>
      <c r="W370" s="152"/>
      <c r="X370" s="152"/>
      <c r="Y370" s="152"/>
      <c r="Z370" s="295"/>
      <c r="AA370" s="41"/>
      <c r="AB370" s="152"/>
      <c r="AC370" s="152"/>
      <c r="AD370" s="152"/>
      <c r="AE370" s="152"/>
    </row>
    <row r="371" spans="1:31" ht="15" customHeight="1">
      <c r="A371" s="35">
        <v>160</v>
      </c>
      <c r="B371" s="164" t="s">
        <v>345</v>
      </c>
      <c r="C371" s="160">
        <v>345000</v>
      </c>
      <c r="D371" s="25">
        <f t="shared" ref="D371:D374" si="645">+AB371</f>
        <v>0</v>
      </c>
      <c r="E371" s="24">
        <f t="shared" ref="E371:E374" si="646">C371-D371</f>
        <v>345000</v>
      </c>
      <c r="F371" s="24">
        <f t="shared" ref="F371:F374" si="647">E371*10%</f>
        <v>34500</v>
      </c>
      <c r="G371" s="25">
        <f t="shared" ref="G371:G374" si="648">+E371-F371</f>
        <v>310500</v>
      </c>
      <c r="H371" s="25">
        <f t="shared" ref="H371:H374" si="649">AC371</f>
        <v>0</v>
      </c>
      <c r="I371" s="25">
        <f t="shared" ref="I371:J374" si="650">+AD371</f>
        <v>0</v>
      </c>
      <c r="J371" s="25">
        <f t="shared" si="650"/>
        <v>0</v>
      </c>
      <c r="K371" s="25">
        <f t="shared" ref="K371:K374" si="651">G371-(H371+I371+J371)</f>
        <v>310500</v>
      </c>
      <c r="L371" s="373"/>
      <c r="M371" s="374"/>
      <c r="N371" s="374"/>
      <c r="O371" s="375"/>
      <c r="R371" s="35">
        <v>157</v>
      </c>
      <c r="S371" s="164" t="s">
        <v>345</v>
      </c>
      <c r="T371" s="160">
        <v>345000</v>
      </c>
      <c r="U371" s="160">
        <v>345000</v>
      </c>
      <c r="V371" s="24">
        <f t="shared" ref="V371:V374" si="652">U371*10%</f>
        <v>34500</v>
      </c>
      <c r="W371" s="325">
        <f t="shared" ref="W371:W374" si="653">+U371-V371</f>
        <v>310500</v>
      </c>
      <c r="X371" s="25">
        <f>+U371/30</f>
        <v>11500</v>
      </c>
      <c r="Y371" s="25">
        <f t="shared" ref="Y371:Y374" si="654">+X371/8</f>
        <v>1437.5</v>
      </c>
      <c r="Z371" s="292"/>
      <c r="AA371" s="25"/>
      <c r="AB371" s="25">
        <f t="shared" ref="AB371:AC374" si="655">+Z371*X371</f>
        <v>0</v>
      </c>
      <c r="AC371" s="25">
        <f t="shared" si="655"/>
        <v>0</v>
      </c>
      <c r="AD371" s="25"/>
      <c r="AE371" s="25"/>
    </row>
    <row r="372" spans="1:31" ht="15" customHeight="1">
      <c r="A372" s="35">
        <v>161</v>
      </c>
      <c r="B372" s="164" t="s">
        <v>375</v>
      </c>
      <c r="C372" s="160">
        <v>278000</v>
      </c>
      <c r="D372" s="25">
        <f t="shared" si="645"/>
        <v>0</v>
      </c>
      <c r="E372" s="24">
        <v>278000</v>
      </c>
      <c r="F372" s="24">
        <f t="shared" si="647"/>
        <v>27800</v>
      </c>
      <c r="G372" s="25">
        <f t="shared" si="648"/>
        <v>250200</v>
      </c>
      <c r="H372" s="25">
        <f t="shared" si="649"/>
        <v>0</v>
      </c>
      <c r="I372" s="25">
        <f t="shared" si="650"/>
        <v>0</v>
      </c>
      <c r="J372" s="25">
        <f t="shared" si="650"/>
        <v>0</v>
      </c>
      <c r="K372" s="25">
        <f t="shared" si="651"/>
        <v>250200</v>
      </c>
      <c r="L372" s="373"/>
      <c r="M372" s="374"/>
      <c r="N372" s="374"/>
      <c r="O372" s="375"/>
      <c r="R372" s="35">
        <v>158</v>
      </c>
      <c r="S372" s="164" t="s">
        <v>375</v>
      </c>
      <c r="T372" s="160">
        <f t="shared" ref="T372:U372" si="656">278000+64867</f>
        <v>342867</v>
      </c>
      <c r="U372" s="160">
        <f t="shared" si="656"/>
        <v>342867</v>
      </c>
      <c r="V372" s="24">
        <f t="shared" si="652"/>
        <v>34286.700000000004</v>
      </c>
      <c r="W372" s="325">
        <f t="shared" si="653"/>
        <v>308580.3</v>
      </c>
      <c r="X372" s="25">
        <f>+U372/30</f>
        <v>11428.9</v>
      </c>
      <c r="Y372" s="25">
        <f t="shared" si="654"/>
        <v>1428.6125</v>
      </c>
      <c r="Z372" s="292"/>
      <c r="AA372" s="25"/>
      <c r="AB372" s="25">
        <f t="shared" si="655"/>
        <v>0</v>
      </c>
      <c r="AC372" s="25">
        <f t="shared" si="655"/>
        <v>0</v>
      </c>
      <c r="AD372" s="25"/>
      <c r="AE372" s="25"/>
    </row>
    <row r="373" spans="1:31" ht="15" customHeight="1">
      <c r="A373" s="35">
        <v>162</v>
      </c>
      <c r="B373" s="164" t="s">
        <v>349</v>
      </c>
      <c r="C373" s="160">
        <v>278000</v>
      </c>
      <c r="D373" s="25">
        <f t="shared" si="645"/>
        <v>0</v>
      </c>
      <c r="E373" s="24">
        <v>278000</v>
      </c>
      <c r="F373" s="24">
        <f t="shared" si="647"/>
        <v>27800</v>
      </c>
      <c r="G373" s="25">
        <f t="shared" si="648"/>
        <v>250200</v>
      </c>
      <c r="H373" s="25">
        <f t="shared" si="649"/>
        <v>0</v>
      </c>
      <c r="I373" s="25">
        <f t="shared" si="650"/>
        <v>0</v>
      </c>
      <c r="J373" s="25">
        <f t="shared" si="650"/>
        <v>0</v>
      </c>
      <c r="K373" s="25">
        <f t="shared" si="651"/>
        <v>250200</v>
      </c>
      <c r="L373" s="373"/>
      <c r="M373" s="374"/>
      <c r="N373" s="374"/>
      <c r="O373" s="375"/>
      <c r="R373" s="35">
        <v>159</v>
      </c>
      <c r="S373" s="164" t="s">
        <v>349</v>
      </c>
      <c r="T373" s="160">
        <v>278000</v>
      </c>
      <c r="U373" s="160">
        <v>278000</v>
      </c>
      <c r="V373" s="24">
        <f t="shared" si="652"/>
        <v>27800</v>
      </c>
      <c r="W373" s="325">
        <f t="shared" si="653"/>
        <v>250200</v>
      </c>
      <c r="X373" s="25">
        <f>+U373/30</f>
        <v>9266.6666666666661</v>
      </c>
      <c r="Y373" s="25">
        <f t="shared" si="654"/>
        <v>1158.3333333333333</v>
      </c>
      <c r="Z373" s="292"/>
      <c r="AA373" s="25"/>
      <c r="AB373" s="25">
        <f t="shared" si="655"/>
        <v>0</v>
      </c>
      <c r="AC373" s="25">
        <f t="shared" si="655"/>
        <v>0</v>
      </c>
      <c r="AD373" s="25"/>
      <c r="AE373" s="25"/>
    </row>
    <row r="374" spans="1:31" ht="15" customHeight="1">
      <c r="A374" s="35">
        <v>163</v>
      </c>
      <c r="B374" s="149" t="s">
        <v>350</v>
      </c>
      <c r="C374" s="160">
        <v>60000</v>
      </c>
      <c r="D374" s="25">
        <f t="shared" si="645"/>
        <v>0</v>
      </c>
      <c r="E374" s="24">
        <f t="shared" si="646"/>
        <v>60000</v>
      </c>
      <c r="F374" s="24">
        <f t="shared" si="647"/>
        <v>6000</v>
      </c>
      <c r="G374" s="25">
        <f t="shared" si="648"/>
        <v>54000</v>
      </c>
      <c r="H374" s="25">
        <f t="shared" si="649"/>
        <v>0</v>
      </c>
      <c r="I374" s="25">
        <f t="shared" si="650"/>
        <v>0</v>
      </c>
      <c r="J374" s="25">
        <f t="shared" si="650"/>
        <v>0</v>
      </c>
      <c r="K374" s="25">
        <f t="shared" si="651"/>
        <v>54000</v>
      </c>
      <c r="L374" s="373"/>
      <c r="M374" s="374"/>
      <c r="N374" s="374"/>
      <c r="O374" s="375"/>
      <c r="R374" s="35">
        <v>160</v>
      </c>
      <c r="S374" s="149" t="s">
        <v>350</v>
      </c>
      <c r="T374" s="160">
        <v>60000</v>
      </c>
      <c r="U374" s="160">
        <v>60000</v>
      </c>
      <c r="V374" s="24">
        <f t="shared" si="652"/>
        <v>6000</v>
      </c>
      <c r="W374" s="325">
        <f t="shared" si="653"/>
        <v>54000</v>
      </c>
      <c r="X374" s="25">
        <f>+U374/30</f>
        <v>2000</v>
      </c>
      <c r="Y374" s="25">
        <f t="shared" si="654"/>
        <v>250</v>
      </c>
      <c r="Z374" s="292"/>
      <c r="AA374" s="25"/>
      <c r="AB374" s="25">
        <f t="shared" si="655"/>
        <v>0</v>
      </c>
      <c r="AC374" s="25">
        <f t="shared" si="655"/>
        <v>0</v>
      </c>
      <c r="AD374" s="25"/>
      <c r="AE374" s="25"/>
    </row>
    <row r="375" spans="1:31" ht="15.75" thickBot="1">
      <c r="C375" s="165"/>
      <c r="D375" s="165"/>
      <c r="E375" s="166"/>
      <c r="F375" s="148"/>
      <c r="G375" s="32"/>
      <c r="H375" s="253"/>
      <c r="I375" s="253"/>
      <c r="J375" s="253"/>
      <c r="K375" s="32"/>
      <c r="L375" s="148"/>
      <c r="M375" s="148"/>
      <c r="N375" s="167"/>
      <c r="O375" s="167"/>
      <c r="T375" s="165"/>
      <c r="U375" s="166"/>
      <c r="V375" s="148"/>
      <c r="W375" s="253"/>
      <c r="X375" s="253"/>
      <c r="Y375" s="253"/>
      <c r="Z375" s="294"/>
      <c r="AA375" s="32"/>
      <c r="AB375" s="253"/>
      <c r="AC375" s="253"/>
      <c r="AD375" s="253"/>
      <c r="AE375" s="253"/>
    </row>
    <row r="376" spans="1:31" ht="15.75" thickBot="1">
      <c r="B376" s="56" t="s">
        <v>34</v>
      </c>
      <c r="C376" s="57">
        <f>+C371+C372+C373+C374</f>
        <v>961000</v>
      </c>
      <c r="D376" s="57">
        <f t="shared" ref="D376:J376" si="657">+D371+D372+D373+D374</f>
        <v>0</v>
      </c>
      <c r="E376" s="57">
        <f t="shared" si="657"/>
        <v>961000</v>
      </c>
      <c r="F376" s="57">
        <f t="shared" si="657"/>
        <v>96100</v>
      </c>
      <c r="G376" s="57">
        <f t="shared" si="657"/>
        <v>864900</v>
      </c>
      <c r="H376" s="57">
        <f t="shared" si="657"/>
        <v>0</v>
      </c>
      <c r="I376" s="57">
        <f t="shared" si="657"/>
        <v>0</v>
      </c>
      <c r="J376" s="57">
        <f t="shared" si="657"/>
        <v>0</v>
      </c>
      <c r="K376" s="57">
        <f>+G376-H376-I376-J376</f>
        <v>864900</v>
      </c>
      <c r="L376" s="148"/>
      <c r="M376" s="148"/>
      <c r="N376" s="167"/>
      <c r="O376" s="167"/>
      <c r="T376" s="165"/>
      <c r="U376" s="166"/>
      <c r="V376" s="148"/>
      <c r="W376" s="253"/>
      <c r="X376" s="253"/>
      <c r="Y376" s="253"/>
      <c r="Z376" s="294"/>
      <c r="AA376" s="32"/>
      <c r="AB376" s="253"/>
      <c r="AC376" s="253"/>
      <c r="AD376" s="253"/>
      <c r="AE376" s="253"/>
    </row>
    <row r="377" spans="1:31">
      <c r="C377" s="165"/>
      <c r="D377" s="165"/>
      <c r="E377" s="166"/>
      <c r="F377" s="148"/>
      <c r="G377" s="32"/>
      <c r="H377" s="253"/>
      <c r="I377" s="253"/>
      <c r="J377" s="253"/>
      <c r="K377" s="32"/>
      <c r="L377" s="148"/>
      <c r="M377" s="148"/>
      <c r="N377" s="167"/>
      <c r="O377" s="167"/>
      <c r="T377" s="165"/>
      <c r="U377" s="166"/>
      <c r="V377" s="148"/>
      <c r="W377" s="253"/>
      <c r="X377" s="253"/>
      <c r="Y377" s="253"/>
      <c r="Z377" s="294"/>
      <c r="AA377" s="32"/>
      <c r="AB377" s="253"/>
      <c r="AC377" s="253"/>
      <c r="AD377" s="253"/>
      <c r="AE377" s="253"/>
    </row>
    <row r="378" spans="1:31">
      <c r="B378" s="178" t="s">
        <v>455</v>
      </c>
      <c r="E378" s="178"/>
      <c r="F378" s="178"/>
      <c r="G378" s="179"/>
      <c r="H378" s="178"/>
      <c r="I378" s="178"/>
      <c r="J378" s="178"/>
      <c r="K378" s="179"/>
      <c r="L378" s="178"/>
      <c r="M378" s="178"/>
      <c r="N378" s="178"/>
      <c r="S378" s="178" t="s">
        <v>351</v>
      </c>
      <c r="U378" s="178"/>
      <c r="V378" s="178"/>
      <c r="W378" s="178"/>
      <c r="X378" s="178"/>
      <c r="Y378" s="178"/>
      <c r="Z378" s="334"/>
      <c r="AA378" s="179"/>
      <c r="AB378" s="178"/>
      <c r="AC378" s="178"/>
      <c r="AD378" s="178"/>
      <c r="AE378" s="178"/>
    </row>
    <row r="379" spans="1:31">
      <c r="B379" s="178"/>
      <c r="E379" s="178"/>
      <c r="F379" s="178"/>
      <c r="G379" s="179"/>
      <c r="H379" s="178"/>
      <c r="I379" s="178"/>
      <c r="J379" s="178"/>
      <c r="K379" s="179"/>
      <c r="L379" s="178"/>
      <c r="M379" s="178"/>
      <c r="N379" s="178"/>
      <c r="S379" s="178"/>
      <c r="U379" s="178"/>
      <c r="V379" s="178"/>
      <c r="W379" s="178"/>
      <c r="X379" s="178"/>
      <c r="Y379" s="178"/>
      <c r="Z379" s="334"/>
      <c r="AA379" s="179"/>
      <c r="AB379" s="178"/>
      <c r="AC379" s="178"/>
      <c r="AD379" s="178"/>
      <c r="AE379" s="178"/>
    </row>
    <row r="380" spans="1:31" ht="38.25">
      <c r="B380" s="12" t="s">
        <v>3</v>
      </c>
      <c r="C380" s="12" t="s">
        <v>4</v>
      </c>
      <c r="D380" s="13" t="s">
        <v>5</v>
      </c>
      <c r="E380" s="12" t="s">
        <v>6</v>
      </c>
      <c r="F380" s="14" t="s">
        <v>7</v>
      </c>
      <c r="G380" s="12" t="s">
        <v>8</v>
      </c>
      <c r="H380" s="13" t="s">
        <v>9</v>
      </c>
      <c r="I380" s="13" t="s">
        <v>10</v>
      </c>
      <c r="J380" s="13" t="s">
        <v>11</v>
      </c>
      <c r="K380" s="13" t="s">
        <v>12</v>
      </c>
      <c r="L380" s="358" t="s">
        <v>13</v>
      </c>
      <c r="M380" s="359"/>
      <c r="N380" s="359"/>
      <c r="O380" s="360"/>
      <c r="S380" s="282" t="s">
        <v>3</v>
      </c>
      <c r="T380" s="282" t="s">
        <v>4</v>
      </c>
      <c r="U380" s="282" t="s">
        <v>6</v>
      </c>
      <c r="V380" s="283" t="s">
        <v>7</v>
      </c>
      <c r="W380" s="282" t="s">
        <v>410</v>
      </c>
      <c r="X380" s="282" t="s">
        <v>411</v>
      </c>
      <c r="Y380" s="282" t="s">
        <v>412</v>
      </c>
      <c r="Z380" s="284" t="s">
        <v>413</v>
      </c>
      <c r="AA380" s="12" t="s">
        <v>414</v>
      </c>
      <c r="AB380" s="282" t="s">
        <v>415</v>
      </c>
      <c r="AC380" s="282" t="s">
        <v>416</v>
      </c>
      <c r="AD380" s="282" t="s">
        <v>10</v>
      </c>
      <c r="AE380" s="282" t="s">
        <v>11</v>
      </c>
    </row>
    <row r="381" spans="1:31" ht="15" customHeight="1">
      <c r="A381" s="35">
        <v>164</v>
      </c>
      <c r="B381" s="47" t="s">
        <v>280</v>
      </c>
      <c r="C381" s="160">
        <v>714000</v>
      </c>
      <c r="D381" s="25">
        <f t="shared" ref="D381:D388" si="658">+AB381</f>
        <v>0</v>
      </c>
      <c r="E381" s="88">
        <f t="shared" ref="E381:E388" si="659">C381-D381</f>
        <v>714000</v>
      </c>
      <c r="F381" s="24">
        <f t="shared" ref="F381:F388" si="660">E381*10%</f>
        <v>71400</v>
      </c>
      <c r="G381" s="26">
        <f t="shared" ref="G381:G388" si="661">+E381-F381</f>
        <v>642600</v>
      </c>
      <c r="H381" s="25">
        <f t="shared" ref="H381:H388" si="662">AC381</f>
        <v>0</v>
      </c>
      <c r="I381" s="25">
        <f t="shared" ref="I381:J388" si="663">+AD381</f>
        <v>0</v>
      </c>
      <c r="J381" s="25">
        <f t="shared" si="663"/>
        <v>0</v>
      </c>
      <c r="K381" s="25">
        <f t="shared" ref="K381:K388" si="664">G381-(H381+I381+J381)</f>
        <v>642600</v>
      </c>
      <c r="L381" s="373"/>
      <c r="M381" s="374"/>
      <c r="N381" s="374"/>
      <c r="O381" s="375"/>
      <c r="R381" s="35">
        <v>161</v>
      </c>
      <c r="S381" s="47" t="s">
        <v>280</v>
      </c>
      <c r="T381" s="335">
        <v>714000</v>
      </c>
      <c r="U381" s="335">
        <v>714000</v>
      </c>
      <c r="V381" s="24">
        <f t="shared" ref="V381:V388" si="665">U381*10%</f>
        <v>71400</v>
      </c>
      <c r="W381" s="336">
        <f t="shared" ref="W381:W388" si="666">+U381-V381</f>
        <v>642600</v>
      </c>
      <c r="X381" s="25">
        <f t="shared" ref="X381:X388" si="667">+W381/30</f>
        <v>21420</v>
      </c>
      <c r="Y381" s="25">
        <f t="shared" ref="Y381:Y388" si="668">+X381/8</f>
        <v>2677.5</v>
      </c>
      <c r="Z381" s="26"/>
      <c r="AA381" s="257"/>
      <c r="AB381" s="25">
        <f t="shared" ref="AB381:AC388" si="669">+Z381*X381</f>
        <v>0</v>
      </c>
      <c r="AC381" s="25">
        <f t="shared" si="669"/>
        <v>0</v>
      </c>
      <c r="AD381" s="25"/>
      <c r="AE381" s="25"/>
    </row>
    <row r="382" spans="1:31" ht="15" customHeight="1">
      <c r="A382" s="35">
        <v>165</v>
      </c>
      <c r="B382" s="47" t="s">
        <v>281</v>
      </c>
      <c r="C382" s="160">
        <v>533000</v>
      </c>
      <c r="D382" s="25">
        <f t="shared" si="658"/>
        <v>0</v>
      </c>
      <c r="E382" s="88">
        <f t="shared" si="659"/>
        <v>533000</v>
      </c>
      <c r="F382" s="24">
        <f t="shared" si="660"/>
        <v>53300</v>
      </c>
      <c r="G382" s="26">
        <f t="shared" si="661"/>
        <v>479700</v>
      </c>
      <c r="H382" s="25">
        <f t="shared" si="662"/>
        <v>3997.5</v>
      </c>
      <c r="I382" s="25">
        <f t="shared" si="663"/>
        <v>0</v>
      </c>
      <c r="J382" s="25">
        <f t="shared" si="663"/>
        <v>0</v>
      </c>
      <c r="K382" s="25">
        <v>475702</v>
      </c>
      <c r="L382" s="373"/>
      <c r="M382" s="374"/>
      <c r="N382" s="374"/>
      <c r="O382" s="375"/>
      <c r="R382" s="35">
        <v>162</v>
      </c>
      <c r="S382" s="47" t="s">
        <v>281</v>
      </c>
      <c r="T382" s="335">
        <v>533000</v>
      </c>
      <c r="U382" s="335">
        <v>533000</v>
      </c>
      <c r="V382" s="24">
        <f t="shared" si="665"/>
        <v>53300</v>
      </c>
      <c r="W382" s="336">
        <f t="shared" si="666"/>
        <v>479700</v>
      </c>
      <c r="X382" s="25">
        <f t="shared" si="667"/>
        <v>15990</v>
      </c>
      <c r="Y382" s="25">
        <f t="shared" si="668"/>
        <v>1998.75</v>
      </c>
      <c r="Z382" s="26"/>
      <c r="AA382" s="257">
        <v>2</v>
      </c>
      <c r="AB382" s="25">
        <f t="shared" si="669"/>
        <v>0</v>
      </c>
      <c r="AC382" s="25">
        <f t="shared" si="669"/>
        <v>3997.5</v>
      </c>
      <c r="AD382" s="25"/>
      <c r="AE382" s="25"/>
    </row>
    <row r="383" spans="1:31">
      <c r="A383" s="35">
        <v>166</v>
      </c>
      <c r="B383" s="47" t="s">
        <v>282</v>
      </c>
      <c r="C383" s="160">
        <v>533000</v>
      </c>
      <c r="D383" s="25">
        <f t="shared" si="658"/>
        <v>0</v>
      </c>
      <c r="E383" s="88">
        <f t="shared" si="659"/>
        <v>533000</v>
      </c>
      <c r="F383" s="24">
        <f t="shared" si="660"/>
        <v>53300</v>
      </c>
      <c r="G383" s="26">
        <f t="shared" si="661"/>
        <v>479700</v>
      </c>
      <c r="H383" s="25">
        <f t="shared" si="662"/>
        <v>0</v>
      </c>
      <c r="I383" s="25">
        <f t="shared" si="663"/>
        <v>0</v>
      </c>
      <c r="J383" s="25">
        <f t="shared" si="663"/>
        <v>0</v>
      </c>
      <c r="K383" s="25">
        <f t="shared" si="664"/>
        <v>479700</v>
      </c>
      <c r="L383" s="373"/>
      <c r="M383" s="374"/>
      <c r="N383" s="374"/>
      <c r="O383" s="375"/>
      <c r="R383" s="35">
        <v>163</v>
      </c>
      <c r="S383" s="47" t="s">
        <v>282</v>
      </c>
      <c r="T383" s="335">
        <v>533000</v>
      </c>
      <c r="U383" s="335">
        <v>533000</v>
      </c>
      <c r="V383" s="24">
        <f t="shared" si="665"/>
        <v>53300</v>
      </c>
      <c r="W383" s="336">
        <f t="shared" si="666"/>
        <v>479700</v>
      </c>
      <c r="X383" s="25">
        <f t="shared" si="667"/>
        <v>15990</v>
      </c>
      <c r="Y383" s="25">
        <f t="shared" si="668"/>
        <v>1998.75</v>
      </c>
      <c r="Z383" s="26"/>
      <c r="AA383" s="257"/>
      <c r="AB383" s="25">
        <f t="shared" si="669"/>
        <v>0</v>
      </c>
      <c r="AC383" s="25">
        <f t="shared" si="669"/>
        <v>0</v>
      </c>
      <c r="AD383" s="25"/>
      <c r="AE383" s="25"/>
    </row>
    <row r="384" spans="1:31" s="337" customFormat="1" ht="15" customHeight="1">
      <c r="A384" s="50">
        <v>167</v>
      </c>
      <c r="B384" s="47" t="s">
        <v>283</v>
      </c>
      <c r="C384" s="24">
        <v>0</v>
      </c>
      <c r="D384" s="25">
        <f t="shared" si="658"/>
        <v>0</v>
      </c>
      <c r="E384" s="24">
        <f t="shared" si="659"/>
        <v>0</v>
      </c>
      <c r="F384" s="24">
        <f t="shared" si="660"/>
        <v>0</v>
      </c>
      <c r="G384" s="25">
        <f t="shared" si="661"/>
        <v>0</v>
      </c>
      <c r="H384" s="25">
        <v>0</v>
      </c>
      <c r="I384" s="25">
        <f t="shared" si="663"/>
        <v>0</v>
      </c>
      <c r="J384" s="25">
        <f t="shared" si="663"/>
        <v>0</v>
      </c>
      <c r="K384" s="25">
        <v>0</v>
      </c>
      <c r="L384" s="373" t="s">
        <v>378</v>
      </c>
      <c r="M384" s="374"/>
      <c r="N384" s="374"/>
      <c r="O384" s="375"/>
      <c r="R384" s="50">
        <v>164</v>
      </c>
      <c r="S384" s="47" t="s">
        <v>283</v>
      </c>
      <c r="T384" s="335">
        <v>498000</v>
      </c>
      <c r="U384" s="335">
        <v>498000</v>
      </c>
      <c r="V384" s="24">
        <f t="shared" si="665"/>
        <v>49800</v>
      </c>
      <c r="W384" s="336">
        <f t="shared" si="666"/>
        <v>448200</v>
      </c>
      <c r="X384" s="25">
        <f t="shared" si="667"/>
        <v>14940</v>
      </c>
      <c r="Y384" s="25">
        <f t="shared" si="668"/>
        <v>1867.5</v>
      </c>
      <c r="Z384" s="26"/>
      <c r="AA384" s="257"/>
      <c r="AB384" s="25">
        <f t="shared" si="669"/>
        <v>0</v>
      </c>
      <c r="AC384" s="25">
        <f t="shared" si="669"/>
        <v>0</v>
      </c>
      <c r="AD384" s="25"/>
      <c r="AE384" s="25"/>
    </row>
    <row r="385" spans="1:31" ht="15" customHeight="1">
      <c r="A385" s="35">
        <v>168</v>
      </c>
      <c r="B385" s="47" t="s">
        <v>284</v>
      </c>
      <c r="C385" s="160">
        <v>307000</v>
      </c>
      <c r="D385" s="25">
        <f t="shared" si="658"/>
        <v>0</v>
      </c>
      <c r="E385" s="88">
        <f t="shared" si="659"/>
        <v>307000</v>
      </c>
      <c r="F385" s="24">
        <f t="shared" si="660"/>
        <v>30700</v>
      </c>
      <c r="G385" s="26">
        <f t="shared" si="661"/>
        <v>276300</v>
      </c>
      <c r="H385" s="25">
        <f t="shared" si="662"/>
        <v>0</v>
      </c>
      <c r="I385" s="25">
        <f t="shared" si="663"/>
        <v>0</v>
      </c>
      <c r="J385" s="25">
        <f t="shared" si="663"/>
        <v>0</v>
      </c>
      <c r="K385" s="25">
        <f t="shared" si="664"/>
        <v>276300</v>
      </c>
      <c r="L385" s="373"/>
      <c r="M385" s="374"/>
      <c r="N385" s="374"/>
      <c r="O385" s="375"/>
      <c r="R385" s="35">
        <v>165</v>
      </c>
      <c r="S385" s="47" t="s">
        <v>284</v>
      </c>
      <c r="T385" s="335">
        <v>307000</v>
      </c>
      <c r="U385" s="335">
        <v>307000</v>
      </c>
      <c r="V385" s="24">
        <f t="shared" si="665"/>
        <v>30700</v>
      </c>
      <c r="W385" s="336">
        <f t="shared" si="666"/>
        <v>276300</v>
      </c>
      <c r="X385" s="25">
        <f t="shared" si="667"/>
        <v>9210</v>
      </c>
      <c r="Y385" s="25">
        <f t="shared" si="668"/>
        <v>1151.25</v>
      </c>
      <c r="Z385" s="26"/>
      <c r="AA385" s="257"/>
      <c r="AB385" s="25">
        <f t="shared" si="669"/>
        <v>0</v>
      </c>
      <c r="AC385" s="25">
        <f t="shared" si="669"/>
        <v>0</v>
      </c>
      <c r="AD385" s="25"/>
      <c r="AE385" s="25"/>
    </row>
    <row r="386" spans="1:31" ht="15" customHeight="1">
      <c r="A386" s="35">
        <v>169</v>
      </c>
      <c r="B386" s="47" t="s">
        <v>285</v>
      </c>
      <c r="C386" s="160">
        <v>508000</v>
      </c>
      <c r="D386" s="25">
        <f t="shared" si="658"/>
        <v>0</v>
      </c>
      <c r="E386" s="88">
        <f t="shared" si="659"/>
        <v>508000</v>
      </c>
      <c r="F386" s="24">
        <f t="shared" si="660"/>
        <v>50800</v>
      </c>
      <c r="G386" s="26">
        <f t="shared" si="661"/>
        <v>457200</v>
      </c>
      <c r="H386" s="25">
        <f t="shared" si="662"/>
        <v>3810</v>
      </c>
      <c r="I386" s="25">
        <f t="shared" si="663"/>
        <v>0</v>
      </c>
      <c r="J386" s="25">
        <f t="shared" si="663"/>
        <v>0</v>
      </c>
      <c r="K386" s="25">
        <f t="shared" si="664"/>
        <v>453390</v>
      </c>
      <c r="L386" s="373"/>
      <c r="M386" s="374"/>
      <c r="N386" s="374"/>
      <c r="O386" s="375"/>
      <c r="R386" s="35">
        <v>166</v>
      </c>
      <c r="S386" s="47" t="s">
        <v>285</v>
      </c>
      <c r="T386" s="335">
        <v>508000</v>
      </c>
      <c r="U386" s="335">
        <v>508000</v>
      </c>
      <c r="V386" s="24">
        <f t="shared" si="665"/>
        <v>50800</v>
      </c>
      <c r="W386" s="336">
        <f t="shared" si="666"/>
        <v>457200</v>
      </c>
      <c r="X386" s="25">
        <f t="shared" si="667"/>
        <v>15240</v>
      </c>
      <c r="Y386" s="25">
        <f t="shared" si="668"/>
        <v>1905</v>
      </c>
      <c r="Z386" s="26"/>
      <c r="AA386" s="257">
        <v>2</v>
      </c>
      <c r="AB386" s="25">
        <f t="shared" si="669"/>
        <v>0</v>
      </c>
      <c r="AC386" s="25">
        <f t="shared" si="669"/>
        <v>3810</v>
      </c>
      <c r="AD386" s="25"/>
      <c r="AE386" s="25"/>
    </row>
    <row r="387" spans="1:31" ht="15" customHeight="1">
      <c r="A387" s="35">
        <v>170</v>
      </c>
      <c r="B387" s="47" t="s">
        <v>286</v>
      </c>
      <c r="C387" s="160">
        <v>472000</v>
      </c>
      <c r="D387" s="25">
        <f t="shared" si="658"/>
        <v>0</v>
      </c>
      <c r="E387" s="88">
        <f t="shared" si="659"/>
        <v>472000</v>
      </c>
      <c r="F387" s="24">
        <f t="shared" si="660"/>
        <v>47200</v>
      </c>
      <c r="G387" s="26">
        <f t="shared" si="661"/>
        <v>424800</v>
      </c>
      <c r="H387" s="25">
        <f t="shared" si="662"/>
        <v>0</v>
      </c>
      <c r="I387" s="25">
        <f t="shared" si="663"/>
        <v>0</v>
      </c>
      <c r="J387" s="25">
        <f t="shared" si="663"/>
        <v>0</v>
      </c>
      <c r="K387" s="25">
        <f t="shared" si="664"/>
        <v>424800</v>
      </c>
      <c r="L387" s="373"/>
      <c r="M387" s="374"/>
      <c r="N387" s="374"/>
      <c r="O387" s="375"/>
      <c r="R387" s="35">
        <v>167</v>
      </c>
      <c r="S387" s="47" t="s">
        <v>286</v>
      </c>
      <c r="T387" s="335">
        <v>472000</v>
      </c>
      <c r="U387" s="335">
        <v>472000</v>
      </c>
      <c r="V387" s="24">
        <f t="shared" si="665"/>
        <v>47200</v>
      </c>
      <c r="W387" s="336">
        <f t="shared" si="666"/>
        <v>424800</v>
      </c>
      <c r="X387" s="25">
        <f t="shared" si="667"/>
        <v>14160</v>
      </c>
      <c r="Y387" s="25">
        <f t="shared" si="668"/>
        <v>1770</v>
      </c>
      <c r="Z387" s="26"/>
      <c r="AA387" s="257"/>
      <c r="AB387" s="25">
        <f t="shared" si="669"/>
        <v>0</v>
      </c>
      <c r="AC387" s="25">
        <f t="shared" si="669"/>
        <v>0</v>
      </c>
      <c r="AD387" s="25"/>
      <c r="AE387" s="25"/>
    </row>
    <row r="388" spans="1:31" ht="15" customHeight="1">
      <c r="A388" s="35">
        <v>171</v>
      </c>
      <c r="B388" s="47" t="s">
        <v>406</v>
      </c>
      <c r="C388" s="160">
        <v>498000</v>
      </c>
      <c r="D388" s="25">
        <f t="shared" si="658"/>
        <v>0</v>
      </c>
      <c r="E388" s="88">
        <f t="shared" si="659"/>
        <v>498000</v>
      </c>
      <c r="F388" s="24">
        <f t="shared" si="660"/>
        <v>49800</v>
      </c>
      <c r="G388" s="26">
        <f t="shared" si="661"/>
        <v>448200</v>
      </c>
      <c r="H388" s="25">
        <f t="shared" si="662"/>
        <v>0</v>
      </c>
      <c r="I388" s="25">
        <f t="shared" si="663"/>
        <v>0</v>
      </c>
      <c r="J388" s="25">
        <f t="shared" si="663"/>
        <v>0</v>
      </c>
      <c r="K388" s="25">
        <f t="shared" si="664"/>
        <v>448200</v>
      </c>
      <c r="L388" s="373"/>
      <c r="M388" s="374"/>
      <c r="N388" s="374"/>
      <c r="O388" s="375"/>
      <c r="R388" s="35">
        <v>168</v>
      </c>
      <c r="S388" s="47" t="s">
        <v>406</v>
      </c>
      <c r="T388" s="335">
        <v>498000</v>
      </c>
      <c r="U388" s="335">
        <v>498000</v>
      </c>
      <c r="V388" s="24">
        <f t="shared" si="665"/>
        <v>49800</v>
      </c>
      <c r="W388" s="336">
        <f t="shared" si="666"/>
        <v>448200</v>
      </c>
      <c r="X388" s="25">
        <f t="shared" si="667"/>
        <v>14940</v>
      </c>
      <c r="Y388" s="25">
        <f t="shared" si="668"/>
        <v>1867.5</v>
      </c>
      <c r="Z388" s="26"/>
      <c r="AA388" s="257"/>
      <c r="AB388" s="25">
        <f t="shared" si="669"/>
        <v>0</v>
      </c>
      <c r="AC388" s="25">
        <f t="shared" si="669"/>
        <v>0</v>
      </c>
      <c r="AD388" s="25"/>
      <c r="AE388" s="25"/>
    </row>
    <row r="389" spans="1:31" ht="15.75" thickBot="1">
      <c r="C389" s="229"/>
      <c r="D389" s="229"/>
      <c r="E389" s="229"/>
      <c r="F389" s="229"/>
      <c r="G389" s="230"/>
      <c r="H389" s="231"/>
      <c r="I389" s="231"/>
      <c r="J389" s="231"/>
      <c r="K389" s="230"/>
      <c r="AD389" s="74"/>
      <c r="AE389" s="74"/>
    </row>
    <row r="390" spans="1:31" ht="15.75" thickBot="1">
      <c r="B390" s="56" t="s">
        <v>34</v>
      </c>
      <c r="C390" s="232">
        <f>SUM(C381:C389)</f>
        <v>3565000</v>
      </c>
      <c r="D390" s="232">
        <f t="shared" ref="D390:J390" si="670">SUM(D381:D389)</f>
        <v>0</v>
      </c>
      <c r="E390" s="232">
        <f t="shared" si="670"/>
        <v>3565000</v>
      </c>
      <c r="F390" s="232">
        <f t="shared" si="670"/>
        <v>356500</v>
      </c>
      <c r="G390" s="232">
        <f t="shared" si="670"/>
        <v>3208500</v>
      </c>
      <c r="H390" s="232">
        <f t="shared" si="670"/>
        <v>7807.5</v>
      </c>
      <c r="I390" s="232">
        <f t="shared" si="670"/>
        <v>0</v>
      </c>
      <c r="J390" s="232">
        <f t="shared" si="670"/>
        <v>0</v>
      </c>
      <c r="K390" s="244">
        <v>3200692</v>
      </c>
      <c r="L390" s="187"/>
      <c r="M390" s="187"/>
      <c r="N390" s="73"/>
      <c r="T390" s="73"/>
      <c r="U390" s="73"/>
      <c r="V390" s="73"/>
      <c r="W390" s="338">
        <f t="shared" ref="W390:AB390" si="671">SUM(W381:W389)</f>
        <v>3656700</v>
      </c>
      <c r="X390" s="338">
        <f t="shared" si="671"/>
        <v>121890</v>
      </c>
      <c r="Y390" s="338">
        <f t="shared" si="671"/>
        <v>15236.25</v>
      </c>
      <c r="Z390" s="339">
        <f t="shared" si="671"/>
        <v>0</v>
      </c>
      <c r="AA390" s="340">
        <f t="shared" si="671"/>
        <v>4</v>
      </c>
      <c r="AB390" s="338">
        <f t="shared" si="671"/>
        <v>0</v>
      </c>
      <c r="AC390" s="186">
        <v>17221</v>
      </c>
      <c r="AD390" s="215"/>
      <c r="AE390" s="215"/>
    </row>
    <row r="391" spans="1:31" s="74" customFormat="1" ht="15.75" thickBot="1">
      <c r="C391" s="20"/>
      <c r="D391" s="20"/>
      <c r="E391" s="20"/>
      <c r="F391" s="20"/>
      <c r="G391" s="20"/>
      <c r="H391" s="20"/>
      <c r="I391" s="20"/>
      <c r="J391" s="20"/>
      <c r="K391" s="20"/>
      <c r="L391" s="32"/>
      <c r="M391" s="32"/>
      <c r="N391" s="32"/>
      <c r="O391" s="20"/>
      <c r="T391" s="20"/>
      <c r="U391" s="20"/>
      <c r="V391" s="20"/>
      <c r="W391" s="20"/>
      <c r="X391" s="20"/>
      <c r="Y391" s="20"/>
      <c r="Z391" s="290"/>
      <c r="AA391" s="20"/>
      <c r="AB391" s="20"/>
      <c r="AC391" s="20"/>
    </row>
    <row r="392" spans="1:31" ht="15.75" thickBot="1">
      <c r="A392" s="11"/>
      <c r="B392" s="56" t="s">
        <v>379</v>
      </c>
      <c r="C392" s="57">
        <f t="shared" ref="C392:K392" si="672">+C390+C362+C353+C352+C342+C343+C333+C332+C323+C322+C313</f>
        <v>7141720</v>
      </c>
      <c r="D392" s="57">
        <f t="shared" si="672"/>
        <v>0</v>
      </c>
      <c r="E392" s="57">
        <f t="shared" si="672"/>
        <v>7141720</v>
      </c>
      <c r="F392" s="57">
        <f t="shared" si="672"/>
        <v>714172</v>
      </c>
      <c r="G392" s="58">
        <f t="shared" si="672"/>
        <v>6427548.0000000009</v>
      </c>
      <c r="H392" s="57">
        <f t="shared" si="672"/>
        <v>7807.5</v>
      </c>
      <c r="I392" s="57">
        <f t="shared" si="672"/>
        <v>0</v>
      </c>
      <c r="J392" s="57">
        <f t="shared" si="672"/>
        <v>0</v>
      </c>
      <c r="K392" s="58">
        <f t="shared" si="672"/>
        <v>6419740.0000000009</v>
      </c>
      <c r="L392" s="148"/>
      <c r="M392" s="148"/>
      <c r="N392" s="188"/>
      <c r="O392" s="188"/>
      <c r="R392" s="11"/>
      <c r="T392" s="165"/>
      <c r="U392" s="166"/>
      <c r="V392" s="148"/>
      <c r="W392" s="253"/>
      <c r="X392" s="253"/>
      <c r="Y392" s="253"/>
      <c r="Z392" s="294"/>
      <c r="AA392" s="32"/>
      <c r="AB392" s="253"/>
      <c r="AC392" s="253"/>
    </row>
    <row r="393" spans="1:31" ht="15.75" thickBot="1">
      <c r="A393" s="11"/>
      <c r="B393" s="126"/>
      <c r="C393" s="128"/>
      <c r="D393" s="41"/>
      <c r="E393" s="128"/>
      <c r="F393" s="128"/>
      <c r="G393" s="41"/>
      <c r="H393" s="41"/>
      <c r="I393" s="41"/>
      <c r="J393" s="41"/>
      <c r="K393" s="41"/>
      <c r="L393" s="148"/>
      <c r="M393" s="148"/>
      <c r="N393" s="188"/>
      <c r="O393" s="188"/>
      <c r="R393" s="11"/>
      <c r="T393" s="165"/>
      <c r="U393" s="166"/>
      <c r="V393" s="148"/>
      <c r="W393" s="253"/>
      <c r="X393" s="253"/>
      <c r="Y393" s="253"/>
      <c r="Z393" s="294"/>
      <c r="AA393" s="32"/>
      <c r="AB393" s="253"/>
      <c r="AC393" s="253"/>
    </row>
    <row r="394" spans="1:31" ht="15.75" thickBot="1">
      <c r="A394" s="11"/>
      <c r="B394" s="56" t="s">
        <v>407</v>
      </c>
      <c r="C394" s="57"/>
      <c r="D394" s="57"/>
      <c r="E394" s="57"/>
      <c r="F394" s="57"/>
      <c r="G394" s="58"/>
      <c r="H394" s="57"/>
      <c r="I394" s="57"/>
      <c r="J394" s="57"/>
      <c r="K394" s="58"/>
      <c r="L394" s="148"/>
      <c r="M394" s="148"/>
      <c r="N394" s="188"/>
      <c r="O394" s="188"/>
      <c r="R394" s="11"/>
      <c r="T394" s="165"/>
      <c r="U394" s="166"/>
      <c r="V394" s="148"/>
      <c r="W394" s="190"/>
      <c r="X394" s="190"/>
      <c r="Y394" s="190"/>
      <c r="Z394" s="341"/>
      <c r="AA394" s="189"/>
      <c r="AB394" s="190"/>
      <c r="AC394" s="253"/>
    </row>
    <row r="395" spans="1:31" ht="15" customHeight="1">
      <c r="C395" s="165"/>
      <c r="D395" s="165"/>
      <c r="E395" s="166"/>
      <c r="F395" s="148"/>
      <c r="T395" s="165"/>
      <c r="U395" s="166"/>
      <c r="V395" s="148"/>
      <c r="W395" s="253"/>
      <c r="X395" s="253"/>
      <c r="Y395" s="253"/>
      <c r="Z395" s="253"/>
      <c r="AA395" s="253"/>
      <c r="AB395" s="253"/>
    </row>
    <row r="396" spans="1:31" ht="15" customHeight="1">
      <c r="C396" s="165"/>
      <c r="D396" s="165"/>
      <c r="E396" s="166"/>
      <c r="F396" s="148"/>
      <c r="T396" s="165"/>
      <c r="U396" s="166"/>
      <c r="V396" s="148"/>
      <c r="W396" s="253"/>
      <c r="X396" s="253"/>
      <c r="Y396" s="253"/>
      <c r="Z396" s="253"/>
      <c r="AA396" s="253"/>
      <c r="AB396" s="253"/>
    </row>
    <row r="397" spans="1:31" ht="15" customHeight="1">
      <c r="C397" s="165"/>
      <c r="D397" s="165"/>
      <c r="E397" s="166"/>
      <c r="F397" s="148"/>
      <c r="T397" s="165"/>
      <c r="U397" s="166"/>
      <c r="V397" s="148"/>
      <c r="W397" s="253"/>
      <c r="X397" s="253"/>
      <c r="Y397" s="253"/>
      <c r="Z397" s="253"/>
      <c r="AA397" s="253"/>
      <c r="AB397" s="253"/>
    </row>
    <row r="398" spans="1:31" ht="15" customHeight="1">
      <c r="C398" s="165"/>
      <c r="D398" s="165"/>
      <c r="E398" s="166"/>
      <c r="F398" s="148"/>
      <c r="T398" s="165"/>
      <c r="U398" s="166"/>
      <c r="V398" s="148"/>
      <c r="W398" s="253"/>
      <c r="X398" s="253"/>
      <c r="Y398" s="253"/>
      <c r="Z398" s="253"/>
      <c r="AA398" s="253"/>
      <c r="AB398" s="253"/>
    </row>
    <row r="399" spans="1:31" ht="15" customHeight="1">
      <c r="C399" s="165"/>
      <c r="D399" s="165"/>
      <c r="E399" s="166"/>
      <c r="F399" s="148"/>
      <c r="T399" s="165"/>
      <c r="U399" s="166"/>
      <c r="V399" s="148"/>
      <c r="W399" s="365" t="s">
        <v>288</v>
      </c>
      <c r="X399" s="365"/>
      <c r="Y399" s="365"/>
      <c r="Z399" s="365"/>
      <c r="AA399" s="365"/>
      <c r="AB399" s="365"/>
    </row>
    <row r="400" spans="1:31" ht="15.75" thickBot="1">
      <c r="C400" s="165"/>
      <c r="D400" s="165"/>
      <c r="E400" s="166"/>
      <c r="F400" s="148"/>
      <c r="G400" s="189"/>
      <c r="H400" s="190"/>
      <c r="I400" s="190"/>
      <c r="J400" s="190"/>
      <c r="K400" s="189"/>
      <c r="L400" s="191"/>
      <c r="M400" s="191"/>
      <c r="T400" s="165"/>
      <c r="U400" s="166"/>
      <c r="V400" s="148"/>
    </row>
    <row r="401" spans="1:29">
      <c r="A401" s="192"/>
      <c r="B401" s="254"/>
      <c r="C401" s="254"/>
      <c r="D401" s="254"/>
      <c r="E401" s="254"/>
      <c r="F401" s="254"/>
      <c r="N401" s="3"/>
      <c r="O401" s="3"/>
      <c r="P401" s="278"/>
      <c r="Q401" s="278"/>
      <c r="R401" s="192"/>
      <c r="S401" s="254"/>
      <c r="T401" s="254"/>
      <c r="U401" s="254"/>
      <c r="V401" s="254"/>
      <c r="W401" s="77"/>
      <c r="X401" s="77"/>
      <c r="Y401" s="77"/>
      <c r="Z401" s="342"/>
      <c r="AA401" s="77"/>
      <c r="AB401" s="77"/>
      <c r="AC401" s="77"/>
    </row>
    <row r="402" spans="1:29" ht="15" customHeight="1">
      <c r="A402" s="192"/>
      <c r="B402" s="254"/>
      <c r="C402" s="254"/>
      <c r="D402" s="254"/>
      <c r="E402" s="254"/>
      <c r="F402" s="254"/>
      <c r="G402" s="365" t="s">
        <v>321</v>
      </c>
      <c r="H402" s="365"/>
      <c r="I402" s="365"/>
      <c r="J402" s="365"/>
      <c r="K402" s="365"/>
      <c r="L402" s="365"/>
      <c r="M402" s="365"/>
      <c r="N402" s="3"/>
      <c r="O402" s="3"/>
      <c r="P402" s="278"/>
      <c r="Q402" s="278"/>
      <c r="R402" s="192"/>
      <c r="S402" s="254"/>
      <c r="T402" s="254"/>
      <c r="U402" s="254"/>
      <c r="V402" s="254"/>
    </row>
    <row r="403" spans="1:29" ht="15" customHeight="1">
      <c r="A403" s="192"/>
      <c r="B403" s="83"/>
      <c r="C403" s="195"/>
      <c r="D403" s="195"/>
      <c r="E403" s="254"/>
      <c r="F403" s="196"/>
      <c r="G403" s="365" t="s">
        <v>288</v>
      </c>
      <c r="H403" s="365"/>
      <c r="I403" s="365"/>
      <c r="J403" s="365"/>
      <c r="K403" s="365"/>
      <c r="L403" s="365"/>
      <c r="M403" s="365"/>
      <c r="N403" s="3"/>
      <c r="O403" s="3"/>
      <c r="P403" s="278"/>
      <c r="Q403" s="278"/>
      <c r="R403" s="192"/>
      <c r="S403" s="83"/>
      <c r="T403" s="195"/>
      <c r="U403" s="254"/>
      <c r="V403" s="196"/>
    </row>
    <row r="404" spans="1:29" ht="15" customHeight="1">
      <c r="A404" s="192"/>
      <c r="B404" s="83"/>
      <c r="C404" s="195"/>
      <c r="D404" s="195"/>
      <c r="E404" s="197"/>
      <c r="F404" s="197"/>
      <c r="N404" s="3"/>
      <c r="O404" s="3"/>
      <c r="P404" s="278"/>
      <c r="Q404" s="278"/>
      <c r="R404" s="192"/>
      <c r="S404" s="83"/>
      <c r="T404" s="195"/>
      <c r="U404" s="197"/>
      <c r="V404" s="197"/>
    </row>
    <row r="405" spans="1:29">
      <c r="A405" s="192"/>
      <c r="B405" s="83"/>
      <c r="C405" s="195"/>
      <c r="D405" s="195"/>
      <c r="E405" s="197"/>
      <c r="F405" s="197"/>
      <c r="N405" s="3"/>
      <c r="O405" s="3"/>
      <c r="P405" s="278"/>
      <c r="Q405" s="278"/>
      <c r="R405" s="192"/>
      <c r="S405" s="83"/>
      <c r="T405" s="195"/>
      <c r="U405" s="197"/>
      <c r="V405" s="197"/>
    </row>
    <row r="406" spans="1:29">
      <c r="A406" s="192"/>
      <c r="B406" s="83"/>
      <c r="C406" s="195"/>
      <c r="D406" s="195"/>
      <c r="E406" s="197"/>
      <c r="F406" s="197"/>
      <c r="G406" s="197"/>
      <c r="H406" s="197"/>
      <c r="I406" s="197"/>
      <c r="J406" s="197"/>
      <c r="K406" s="197"/>
      <c r="L406" s="197"/>
      <c r="M406" s="197"/>
      <c r="N406" s="3"/>
      <c r="O406" s="3"/>
      <c r="P406" s="278"/>
      <c r="Q406" s="278"/>
      <c r="R406" s="192"/>
      <c r="S406" s="83"/>
      <c r="T406" s="195"/>
      <c r="U406" s="197"/>
      <c r="V406" s="197"/>
      <c r="W406" s="197"/>
      <c r="X406" s="197"/>
      <c r="Y406" s="197"/>
      <c r="Z406" s="343"/>
      <c r="AA406" s="197"/>
      <c r="AB406" s="197"/>
      <c r="AC406" s="197"/>
    </row>
    <row r="407" spans="1:29">
      <c r="A407" s="192"/>
      <c r="B407" s="83"/>
      <c r="C407" s="195"/>
      <c r="D407" s="195"/>
      <c r="E407" s="197"/>
      <c r="F407" s="197"/>
      <c r="G407" s="197"/>
      <c r="H407" s="197"/>
      <c r="I407" s="197"/>
      <c r="J407" s="197"/>
      <c r="K407" s="197"/>
      <c r="L407" s="197"/>
      <c r="M407" s="197"/>
      <c r="N407" s="3"/>
      <c r="O407" s="3"/>
      <c r="P407" s="278"/>
      <c r="Q407" s="278"/>
      <c r="R407" s="192"/>
      <c r="S407" s="83"/>
      <c r="T407" s="195"/>
      <c r="U407" s="197"/>
      <c r="V407" s="197"/>
      <c r="W407" s="197"/>
      <c r="X407" s="197"/>
      <c r="Y407" s="197"/>
      <c r="Z407" s="343"/>
      <c r="AA407" s="197"/>
      <c r="AB407" s="197"/>
      <c r="AC407" s="197"/>
    </row>
    <row r="408" spans="1:29" ht="15.75" thickBot="1">
      <c r="A408" s="192"/>
      <c r="B408" s="83"/>
      <c r="C408" s="195"/>
      <c r="D408" s="195"/>
      <c r="E408" s="197"/>
      <c r="F408" s="197"/>
      <c r="N408" s="3"/>
      <c r="O408" s="3"/>
      <c r="P408" s="278"/>
      <c r="Q408" s="278"/>
      <c r="R408" s="192"/>
      <c r="S408" s="83"/>
      <c r="T408" s="195"/>
      <c r="U408" s="197"/>
      <c r="V408" s="197"/>
      <c r="W408" s="190"/>
      <c r="X408" s="190"/>
      <c r="Y408" s="190"/>
      <c r="Z408" s="341"/>
      <c r="AA408" s="189"/>
      <c r="AB408" s="190"/>
      <c r="AC408" s="253"/>
    </row>
    <row r="409" spans="1:29">
      <c r="P409" s="278"/>
      <c r="Q409" s="278"/>
      <c r="S409" s="83"/>
      <c r="T409" s="195"/>
      <c r="U409" s="197"/>
      <c r="V409" s="197"/>
    </row>
    <row r="410" spans="1:29">
      <c r="P410" s="278"/>
      <c r="Q410" s="278"/>
      <c r="S410" s="83"/>
      <c r="T410" s="83"/>
      <c r="U410" s="197"/>
      <c r="V410" s="197"/>
      <c r="W410" s="365"/>
      <c r="X410" s="365"/>
      <c r="Y410" s="365"/>
      <c r="Z410" s="365"/>
      <c r="AA410" s="365"/>
      <c r="AB410" s="365"/>
      <c r="AC410" s="253"/>
    </row>
    <row r="411" spans="1:29">
      <c r="P411" s="278"/>
      <c r="Q411" s="278"/>
      <c r="S411" s="83"/>
      <c r="T411" s="83"/>
      <c r="U411" s="197"/>
      <c r="V411" s="197"/>
      <c r="W411" s="365"/>
      <c r="X411" s="365"/>
      <c r="Y411" s="365"/>
      <c r="Z411" s="365"/>
      <c r="AA411" s="365"/>
      <c r="AB411" s="365"/>
      <c r="AC411" s="253"/>
    </row>
    <row r="412" spans="1:29">
      <c r="P412" s="278"/>
      <c r="Q412" s="278"/>
      <c r="S412" s="83"/>
      <c r="T412" s="83"/>
      <c r="U412" s="197"/>
      <c r="V412" s="197"/>
      <c r="W412" s="197"/>
      <c r="X412" s="197"/>
      <c r="Y412" s="197"/>
      <c r="Z412" s="343"/>
      <c r="AA412" s="197"/>
      <c r="AB412" s="197"/>
      <c r="AC412" s="197"/>
    </row>
    <row r="413" spans="1:29">
      <c r="P413" s="278"/>
      <c r="Q413" s="278"/>
      <c r="S413" s="83"/>
      <c r="T413" s="83"/>
      <c r="U413" s="197"/>
      <c r="V413" s="197"/>
      <c r="W413" s="197"/>
      <c r="X413" s="197"/>
      <c r="Y413" s="197"/>
      <c r="Z413" s="343"/>
      <c r="AA413" s="197"/>
      <c r="AB413" s="197"/>
      <c r="AC413" s="197"/>
    </row>
    <row r="414" spans="1:29">
      <c r="P414" s="278"/>
      <c r="Q414" s="278"/>
      <c r="S414" s="83"/>
      <c r="T414" s="83"/>
      <c r="U414" s="197"/>
      <c r="V414" s="197"/>
      <c r="W414" s="197"/>
      <c r="X414" s="197"/>
      <c r="Y414" s="197"/>
      <c r="Z414" s="343"/>
      <c r="AA414" s="197"/>
      <c r="AB414" s="197"/>
      <c r="AC414" s="197"/>
    </row>
    <row r="415" spans="1:29">
      <c r="P415" s="278"/>
      <c r="Q415" s="278"/>
      <c r="S415" s="83"/>
      <c r="T415" s="83"/>
      <c r="U415" s="197"/>
      <c r="V415" s="197"/>
      <c r="W415" s="197"/>
      <c r="X415" s="197"/>
      <c r="Y415" s="197"/>
      <c r="Z415" s="343"/>
      <c r="AA415" s="197"/>
      <c r="AB415" s="197"/>
      <c r="AC415" s="197"/>
    </row>
    <row r="416" spans="1:29">
      <c r="P416" s="278"/>
      <c r="Q416" s="278"/>
      <c r="S416" s="83"/>
      <c r="T416" s="83"/>
      <c r="U416" s="197"/>
      <c r="V416" s="197"/>
      <c r="W416" s="197"/>
      <c r="X416" s="197"/>
      <c r="Y416" s="197"/>
      <c r="Z416" s="343"/>
      <c r="AA416" s="197"/>
      <c r="AB416" s="197"/>
      <c r="AC416" s="197"/>
    </row>
    <row r="417" spans="1:29">
      <c r="P417" s="278"/>
      <c r="Q417" s="278"/>
      <c r="S417" s="83"/>
      <c r="T417" s="83"/>
      <c r="U417" s="197"/>
      <c r="V417" s="197"/>
      <c r="W417" s="197"/>
      <c r="X417" s="197"/>
      <c r="Y417" s="197"/>
      <c r="Z417" s="343"/>
      <c r="AA417" s="197"/>
      <c r="AB417" s="197"/>
      <c r="AC417" s="197"/>
    </row>
    <row r="418" spans="1:29">
      <c r="P418" s="278"/>
      <c r="Q418" s="278"/>
      <c r="S418" s="83"/>
      <c r="T418" s="83"/>
      <c r="U418" s="197"/>
      <c r="V418" s="197"/>
      <c r="W418" s="197"/>
      <c r="X418" s="197"/>
      <c r="Y418" s="197"/>
      <c r="Z418" s="343"/>
      <c r="AA418" s="197"/>
      <c r="AB418" s="197"/>
      <c r="AC418" s="197"/>
    </row>
    <row r="419" spans="1:29">
      <c r="P419" s="278"/>
      <c r="Q419" s="278"/>
      <c r="S419" s="3"/>
      <c r="T419" s="195"/>
      <c r="U419" s="197"/>
      <c r="V419" s="197"/>
      <c r="W419" s="197"/>
      <c r="X419" s="197"/>
      <c r="Y419" s="197"/>
      <c r="Z419" s="343"/>
      <c r="AA419" s="197"/>
      <c r="AB419" s="197"/>
      <c r="AC419" s="197"/>
    </row>
    <row r="420" spans="1:29">
      <c r="P420" s="278"/>
      <c r="Q420" s="278"/>
      <c r="S420" s="83"/>
      <c r="T420" s="195"/>
      <c r="U420" s="197"/>
      <c r="V420" s="197"/>
      <c r="W420" s="197"/>
      <c r="X420" s="197"/>
      <c r="Y420" s="197"/>
      <c r="Z420" s="343"/>
      <c r="AA420" s="197"/>
      <c r="AB420" s="197"/>
      <c r="AC420" s="197"/>
    </row>
    <row r="421" spans="1:29">
      <c r="P421" s="278"/>
      <c r="Q421" s="278"/>
      <c r="S421" s="83"/>
      <c r="T421" s="195"/>
      <c r="U421" s="197"/>
      <c r="V421" s="197"/>
      <c r="W421" s="197"/>
      <c r="X421" s="197"/>
      <c r="Y421" s="197"/>
      <c r="Z421" s="343"/>
      <c r="AA421" s="197"/>
      <c r="AB421" s="197"/>
      <c r="AC421" s="197"/>
    </row>
    <row r="422" spans="1:29">
      <c r="A422" s="192"/>
      <c r="B422" s="83"/>
      <c r="C422" s="195"/>
      <c r="D422" s="195"/>
      <c r="E422" s="197"/>
      <c r="F422" s="197"/>
      <c r="G422" s="197"/>
      <c r="H422" s="197"/>
      <c r="I422" s="197"/>
      <c r="J422" s="197"/>
      <c r="K422" s="197"/>
      <c r="L422" s="197"/>
      <c r="M422" s="197"/>
      <c r="N422" s="73"/>
      <c r="O422" s="73"/>
      <c r="P422" s="278"/>
      <c r="Q422" s="278"/>
      <c r="R422" s="192"/>
      <c r="S422" s="83"/>
      <c r="T422" s="195"/>
      <c r="U422" s="197"/>
      <c r="V422" s="197"/>
      <c r="W422" s="197"/>
      <c r="X422" s="197"/>
      <c r="Y422" s="197"/>
      <c r="Z422" s="343"/>
      <c r="AA422" s="197"/>
      <c r="AB422" s="197"/>
      <c r="AC422" s="197"/>
    </row>
    <row r="423" spans="1:29">
      <c r="A423" s="192"/>
      <c r="B423" s="83"/>
      <c r="C423" s="195"/>
      <c r="D423" s="195"/>
      <c r="E423" s="197"/>
      <c r="F423" s="197"/>
      <c r="G423" s="197"/>
      <c r="H423" s="197"/>
      <c r="I423" s="197"/>
      <c r="J423" s="197"/>
      <c r="K423" s="197"/>
      <c r="L423" s="197"/>
      <c r="M423" s="197"/>
      <c r="N423" s="73"/>
      <c r="O423" s="73"/>
      <c r="P423" s="278"/>
      <c r="Q423" s="278"/>
      <c r="R423" s="192"/>
      <c r="S423" s="83"/>
      <c r="T423" s="195"/>
      <c r="U423" s="197"/>
      <c r="V423" s="197"/>
      <c r="W423" s="197"/>
      <c r="X423" s="197"/>
      <c r="Y423" s="197"/>
      <c r="Z423" s="343"/>
      <c r="AA423" s="197"/>
      <c r="AB423" s="197"/>
      <c r="AC423" s="197"/>
    </row>
    <row r="424" spans="1:29">
      <c r="A424" s="192"/>
      <c r="B424" s="3"/>
      <c r="C424" s="195"/>
      <c r="D424" s="195"/>
      <c r="E424" s="197"/>
      <c r="F424" s="197"/>
      <c r="G424" s="197"/>
      <c r="H424" s="197"/>
      <c r="I424" s="197"/>
      <c r="J424" s="197"/>
      <c r="K424" s="197"/>
      <c r="L424" s="197"/>
      <c r="M424" s="197"/>
      <c r="N424" s="73"/>
      <c r="O424" s="73"/>
      <c r="P424" s="278"/>
      <c r="Q424" s="278"/>
      <c r="R424" s="192"/>
      <c r="S424" s="3"/>
      <c r="T424" s="195"/>
      <c r="U424" s="197"/>
      <c r="V424" s="197"/>
      <c r="W424" s="197"/>
      <c r="X424" s="197"/>
      <c r="Y424" s="197"/>
      <c r="Z424" s="343"/>
      <c r="AA424" s="197"/>
      <c r="AB424" s="197"/>
      <c r="AC424" s="197"/>
    </row>
    <row r="425" spans="1:29">
      <c r="A425" s="192"/>
      <c r="B425" s="3"/>
      <c r="C425" s="195"/>
      <c r="D425" s="195"/>
      <c r="E425" s="197"/>
      <c r="F425" s="197"/>
      <c r="G425" s="197"/>
      <c r="H425" s="197"/>
      <c r="I425" s="197"/>
      <c r="J425" s="197"/>
      <c r="K425" s="197"/>
      <c r="L425" s="197"/>
      <c r="M425" s="197"/>
      <c r="N425" s="73"/>
      <c r="O425" s="73"/>
      <c r="P425" s="278"/>
      <c r="Q425" s="278"/>
      <c r="R425" s="192"/>
      <c r="S425" s="3"/>
      <c r="T425" s="195"/>
      <c r="U425" s="197"/>
      <c r="V425" s="197"/>
      <c r="W425" s="197"/>
      <c r="X425" s="197"/>
      <c r="Y425" s="197"/>
      <c r="Z425" s="343"/>
      <c r="AA425" s="197"/>
      <c r="AB425" s="197"/>
      <c r="AC425" s="197"/>
    </row>
    <row r="426" spans="1:29">
      <c r="A426" s="21"/>
      <c r="B426" s="3"/>
      <c r="C426" s="3"/>
      <c r="D426" s="3"/>
      <c r="E426" s="3"/>
      <c r="F426" s="3"/>
      <c r="G426" s="159"/>
      <c r="H426" s="158"/>
      <c r="I426" s="158"/>
      <c r="J426" s="158"/>
      <c r="K426" s="159"/>
      <c r="L426" s="3"/>
      <c r="M426" s="3"/>
      <c r="N426" s="73"/>
      <c r="O426" s="73"/>
      <c r="P426" s="278"/>
      <c r="Q426" s="278"/>
      <c r="R426" s="21"/>
      <c r="S426" s="3"/>
      <c r="T426" s="3"/>
      <c r="U426" s="3"/>
      <c r="V426" s="3"/>
      <c r="W426" s="158"/>
      <c r="X426" s="158"/>
      <c r="Y426" s="158"/>
      <c r="Z426" s="328"/>
      <c r="AA426" s="159"/>
      <c r="AB426" s="158"/>
      <c r="AC426" s="158"/>
    </row>
    <row r="427" spans="1:29">
      <c r="A427" s="21"/>
      <c r="B427" s="3"/>
      <c r="C427" s="3"/>
      <c r="D427" s="3"/>
      <c r="E427" s="3"/>
      <c r="F427" s="3"/>
      <c r="G427" s="159"/>
      <c r="H427" s="158"/>
      <c r="I427" s="158"/>
      <c r="J427" s="158"/>
      <c r="K427" s="159"/>
      <c r="L427" s="3"/>
      <c r="M427" s="3"/>
      <c r="N427" s="73"/>
      <c r="O427" s="73"/>
      <c r="P427" s="278"/>
      <c r="Q427" s="278"/>
      <c r="R427" s="21"/>
      <c r="S427" s="3"/>
      <c r="T427" s="3"/>
      <c r="U427" s="3"/>
      <c r="V427" s="3"/>
      <c r="W427" s="158"/>
      <c r="X427" s="158"/>
      <c r="Y427" s="158"/>
      <c r="Z427" s="328"/>
      <c r="AA427" s="159"/>
      <c r="AB427" s="158"/>
      <c r="AC427" s="158"/>
    </row>
    <row r="428" spans="1:29">
      <c r="A428" s="21"/>
      <c r="B428" s="3"/>
      <c r="C428" s="3"/>
      <c r="D428" s="3"/>
      <c r="E428" s="3"/>
      <c r="F428" s="3"/>
      <c r="G428" s="159"/>
      <c r="H428" s="158"/>
      <c r="I428" s="158"/>
      <c r="J428" s="158"/>
      <c r="K428" s="159"/>
      <c r="L428" s="3"/>
      <c r="M428" s="3"/>
      <c r="N428" s="73"/>
      <c r="O428" s="73"/>
      <c r="P428" s="278"/>
      <c r="Q428" s="278"/>
      <c r="R428" s="21"/>
      <c r="S428" s="3"/>
      <c r="T428" s="3"/>
      <c r="U428" s="3"/>
      <c r="V428" s="3"/>
      <c r="W428" s="158"/>
      <c r="X428" s="158"/>
      <c r="Y428" s="158"/>
      <c r="Z428" s="328"/>
      <c r="AA428" s="159"/>
      <c r="AB428" s="158"/>
      <c r="AC428" s="158"/>
    </row>
    <row r="429" spans="1:29">
      <c r="A429" s="21"/>
      <c r="B429" s="3"/>
      <c r="C429" s="3"/>
      <c r="D429" s="3"/>
      <c r="E429" s="3"/>
      <c r="F429" s="3"/>
      <c r="G429" s="159"/>
      <c r="H429" s="158"/>
      <c r="I429" s="158"/>
      <c r="J429" s="158"/>
      <c r="K429" s="159"/>
      <c r="L429" s="3"/>
      <c r="M429" s="3"/>
      <c r="N429" s="73"/>
      <c r="O429" s="73"/>
      <c r="P429" s="278"/>
      <c r="Q429" s="278"/>
      <c r="R429" s="21"/>
      <c r="S429" s="3"/>
      <c r="T429" s="3"/>
      <c r="U429" s="3"/>
      <c r="V429" s="3"/>
      <c r="W429" s="158"/>
      <c r="X429" s="158"/>
      <c r="Y429" s="158"/>
      <c r="Z429" s="328"/>
      <c r="AA429" s="159"/>
      <c r="AB429" s="158"/>
      <c r="AC429" s="158"/>
    </row>
    <row r="430" spans="1:29">
      <c r="A430" s="21"/>
      <c r="B430" s="3"/>
      <c r="C430" s="3"/>
      <c r="D430" s="3"/>
      <c r="E430" s="3"/>
      <c r="F430" s="3"/>
      <c r="G430" s="159"/>
      <c r="H430" s="158"/>
      <c r="I430" s="158"/>
      <c r="J430" s="158"/>
      <c r="K430" s="159"/>
      <c r="L430" s="3"/>
      <c r="M430" s="3"/>
      <c r="N430" s="73"/>
      <c r="O430" s="73"/>
      <c r="P430" s="278"/>
      <c r="Q430" s="278"/>
      <c r="R430" s="21"/>
      <c r="S430" s="3"/>
      <c r="T430" s="3"/>
      <c r="U430" s="3"/>
      <c r="V430" s="3"/>
      <c r="W430" s="158"/>
      <c r="X430" s="158"/>
      <c r="Y430" s="158"/>
      <c r="Z430" s="328"/>
      <c r="AA430" s="159"/>
      <c r="AB430" s="158"/>
      <c r="AC430" s="158"/>
    </row>
    <row r="431" spans="1:29">
      <c r="A431" s="21"/>
      <c r="B431" s="3"/>
      <c r="C431" s="3"/>
      <c r="D431" s="3"/>
      <c r="E431" s="3"/>
      <c r="F431" s="3"/>
      <c r="G431" s="159"/>
      <c r="H431" s="158"/>
      <c r="I431" s="158"/>
      <c r="J431" s="158"/>
      <c r="K431" s="159"/>
      <c r="L431" s="3"/>
      <c r="M431" s="3"/>
      <c r="N431" s="73"/>
      <c r="O431" s="73"/>
      <c r="P431" s="278"/>
      <c r="Q431" s="278"/>
      <c r="R431" s="21"/>
      <c r="S431" s="3"/>
      <c r="T431" s="3"/>
      <c r="U431" s="3"/>
      <c r="V431" s="3"/>
      <c r="W431" s="158"/>
      <c r="X431" s="158"/>
      <c r="Y431" s="158"/>
      <c r="Z431" s="328"/>
      <c r="AA431" s="159"/>
      <c r="AB431" s="158"/>
      <c r="AC431" s="158"/>
    </row>
    <row r="432" spans="1:29">
      <c r="A432" s="21"/>
      <c r="B432" s="3"/>
      <c r="C432" s="3"/>
      <c r="D432" s="3"/>
      <c r="E432" s="3"/>
      <c r="F432" s="3"/>
      <c r="G432" s="159"/>
      <c r="H432" s="158"/>
      <c r="I432" s="158"/>
      <c r="J432" s="158"/>
      <c r="K432" s="159"/>
      <c r="L432" s="3"/>
      <c r="M432" s="3"/>
      <c r="N432" s="73"/>
      <c r="O432" s="73"/>
      <c r="P432" s="278"/>
      <c r="Q432" s="278"/>
      <c r="R432" s="21"/>
      <c r="S432" s="3"/>
      <c r="T432" s="3"/>
      <c r="U432" s="3"/>
      <c r="V432" s="3"/>
      <c r="W432" s="158"/>
      <c r="X432" s="158"/>
      <c r="Y432" s="158"/>
      <c r="Z432" s="328"/>
      <c r="AA432" s="159"/>
      <c r="AB432" s="158"/>
      <c r="AC432" s="158"/>
    </row>
    <row r="433" spans="1:29">
      <c r="A433" s="21"/>
      <c r="B433" s="3"/>
      <c r="C433" s="3"/>
      <c r="D433" s="3"/>
      <c r="E433" s="3"/>
      <c r="F433" s="3"/>
      <c r="G433" s="159"/>
      <c r="H433" s="158"/>
      <c r="I433" s="158"/>
      <c r="J433" s="158"/>
      <c r="K433" s="159"/>
      <c r="L433" s="3"/>
      <c r="M433" s="3"/>
      <c r="N433" s="73"/>
      <c r="O433" s="73"/>
      <c r="P433" s="278"/>
      <c r="Q433" s="278"/>
      <c r="R433" s="21"/>
      <c r="S433" s="3"/>
      <c r="T433" s="3"/>
      <c r="U433" s="3"/>
      <c r="V433" s="3"/>
      <c r="W433" s="158"/>
      <c r="X433" s="158"/>
      <c r="Y433" s="158"/>
      <c r="Z433" s="328"/>
      <c r="AA433" s="159"/>
      <c r="AB433" s="158"/>
      <c r="AC433" s="158"/>
    </row>
    <row r="434" spans="1:29">
      <c r="A434" s="21"/>
      <c r="B434" s="3"/>
      <c r="C434" s="3"/>
      <c r="D434" s="3"/>
      <c r="E434" s="3"/>
      <c r="F434" s="3"/>
      <c r="G434" s="159"/>
      <c r="H434" s="158"/>
      <c r="I434" s="158"/>
      <c r="J434" s="158"/>
      <c r="K434" s="159"/>
      <c r="L434" s="3"/>
      <c r="M434" s="3"/>
      <c r="N434" s="73"/>
      <c r="O434" s="73"/>
      <c r="P434" s="278"/>
      <c r="Q434" s="278"/>
      <c r="R434" s="21"/>
      <c r="S434" s="3"/>
      <c r="T434" s="3"/>
      <c r="U434" s="3"/>
      <c r="V434" s="3"/>
      <c r="W434" s="158"/>
      <c r="X434" s="158"/>
      <c r="Y434" s="158"/>
      <c r="Z434" s="328"/>
      <c r="AA434" s="159"/>
      <c r="AB434" s="158"/>
      <c r="AC434" s="158"/>
    </row>
    <row r="435" spans="1:29">
      <c r="A435" s="21"/>
      <c r="B435" s="3"/>
      <c r="C435" s="3"/>
      <c r="D435" s="3"/>
      <c r="E435" s="3"/>
      <c r="F435" s="3"/>
      <c r="G435" s="159"/>
      <c r="H435" s="158"/>
      <c r="I435" s="158"/>
      <c r="J435" s="158"/>
      <c r="K435" s="159"/>
      <c r="L435" s="3"/>
      <c r="M435" s="3"/>
      <c r="N435" s="73"/>
      <c r="O435" s="73"/>
      <c r="P435" s="278"/>
      <c r="Q435" s="278"/>
      <c r="R435" s="21"/>
      <c r="S435" s="3"/>
      <c r="T435" s="3"/>
      <c r="U435" s="3"/>
      <c r="V435" s="3"/>
      <c r="W435" s="158"/>
      <c r="X435" s="158"/>
      <c r="Y435" s="158"/>
      <c r="Z435" s="328"/>
      <c r="AA435" s="159"/>
      <c r="AB435" s="158"/>
      <c r="AC435" s="158"/>
    </row>
    <row r="436" spans="1:29">
      <c r="A436" s="21"/>
      <c r="B436" s="3"/>
      <c r="C436" s="3"/>
      <c r="D436" s="3"/>
      <c r="E436" s="3"/>
      <c r="F436" s="3"/>
      <c r="G436" s="159"/>
      <c r="H436" s="158"/>
      <c r="I436" s="158"/>
      <c r="J436" s="158"/>
      <c r="K436" s="159"/>
      <c r="L436" s="3"/>
      <c r="M436" s="3"/>
      <c r="N436" s="73"/>
      <c r="O436" s="73"/>
      <c r="P436" s="278"/>
      <c r="Q436" s="278"/>
      <c r="R436" s="21"/>
      <c r="S436" s="3"/>
      <c r="T436" s="3"/>
      <c r="U436" s="3"/>
      <c r="V436" s="3"/>
      <c r="W436" s="158"/>
      <c r="X436" s="158"/>
      <c r="Y436" s="158"/>
      <c r="Z436" s="328"/>
      <c r="AA436" s="159"/>
      <c r="AB436" s="158"/>
      <c r="AC436" s="158"/>
    </row>
    <row r="437" spans="1:29">
      <c r="A437" s="21"/>
      <c r="B437" s="3"/>
      <c r="C437" s="3"/>
      <c r="D437" s="3"/>
      <c r="E437" s="3"/>
      <c r="F437" s="3"/>
      <c r="G437" s="159"/>
      <c r="H437" s="158"/>
      <c r="I437" s="158"/>
      <c r="J437" s="158"/>
      <c r="K437" s="159"/>
      <c r="L437" s="3"/>
      <c r="M437" s="3"/>
      <c r="N437" s="73"/>
      <c r="O437" s="73"/>
      <c r="P437" s="278"/>
      <c r="Q437" s="278"/>
      <c r="R437" s="21"/>
      <c r="S437" s="3"/>
      <c r="T437" s="3"/>
      <c r="U437" s="3"/>
      <c r="V437" s="3"/>
      <c r="W437" s="158"/>
      <c r="X437" s="158"/>
      <c r="Y437" s="158"/>
      <c r="Z437" s="328"/>
      <c r="AA437" s="159"/>
      <c r="AB437" s="158"/>
      <c r="AC437" s="158"/>
    </row>
    <row r="438" spans="1:29">
      <c r="A438" s="21"/>
      <c r="B438" s="3"/>
      <c r="C438" s="3"/>
      <c r="D438" s="3"/>
      <c r="E438" s="3"/>
      <c r="F438" s="3"/>
      <c r="G438" s="159"/>
      <c r="H438" s="158"/>
      <c r="I438" s="158"/>
      <c r="J438" s="158"/>
      <c r="K438" s="159"/>
      <c r="L438" s="3"/>
      <c r="M438" s="3"/>
      <c r="N438" s="73"/>
      <c r="O438" s="73"/>
      <c r="P438" s="278"/>
      <c r="Q438" s="278"/>
      <c r="R438" s="21"/>
      <c r="S438" s="3"/>
      <c r="T438" s="3"/>
      <c r="U438" s="3"/>
      <c r="V438" s="3"/>
      <c r="W438" s="158"/>
      <c r="X438" s="158"/>
      <c r="Y438" s="158"/>
      <c r="Z438" s="328"/>
      <c r="AA438" s="159"/>
      <c r="AB438" s="158"/>
      <c r="AC438" s="158"/>
    </row>
    <row r="439" spans="1:29">
      <c r="A439" s="21"/>
      <c r="B439" s="3"/>
      <c r="C439" s="3"/>
      <c r="D439" s="3"/>
      <c r="E439" s="3"/>
      <c r="F439" s="3"/>
      <c r="G439" s="159"/>
      <c r="H439" s="158"/>
      <c r="I439" s="158"/>
      <c r="J439" s="158"/>
      <c r="K439" s="159"/>
      <c r="L439" s="3"/>
      <c r="M439" s="3"/>
      <c r="N439" s="73"/>
      <c r="O439" s="73"/>
      <c r="P439" s="278"/>
      <c r="Q439" s="278"/>
      <c r="R439" s="21"/>
      <c r="S439" s="3"/>
      <c r="T439" s="3"/>
      <c r="U439" s="3"/>
      <c r="V439" s="3"/>
      <c r="W439" s="158"/>
      <c r="X439" s="158"/>
      <c r="Y439" s="158"/>
      <c r="Z439" s="328"/>
      <c r="AA439" s="159"/>
      <c r="AB439" s="158"/>
      <c r="AC439" s="158"/>
    </row>
    <row r="440" spans="1:29">
      <c r="A440" s="21"/>
      <c r="B440" s="3"/>
      <c r="C440" s="3"/>
      <c r="D440" s="3"/>
      <c r="E440" s="3"/>
      <c r="F440" s="3"/>
      <c r="G440" s="159"/>
      <c r="H440" s="158"/>
      <c r="I440" s="158"/>
      <c r="J440" s="158"/>
      <c r="K440" s="159"/>
      <c r="L440" s="3"/>
      <c r="M440" s="3"/>
      <c r="N440" s="73"/>
      <c r="O440" s="73"/>
      <c r="P440" s="278"/>
      <c r="Q440" s="278"/>
      <c r="R440" s="21"/>
      <c r="S440" s="3"/>
      <c r="T440" s="3"/>
      <c r="U440" s="3"/>
      <c r="V440" s="3"/>
      <c r="W440" s="158"/>
      <c r="X440" s="158"/>
      <c r="Y440" s="158"/>
      <c r="Z440" s="328"/>
      <c r="AA440" s="159"/>
      <c r="AB440" s="158"/>
      <c r="AC440" s="158"/>
    </row>
    <row r="441" spans="1:29">
      <c r="A441" s="21"/>
      <c r="B441" s="3"/>
      <c r="C441" s="3"/>
      <c r="D441" s="3"/>
      <c r="E441" s="3"/>
      <c r="F441" s="3"/>
      <c r="G441" s="159"/>
      <c r="H441" s="158"/>
      <c r="I441" s="158"/>
      <c r="J441" s="158"/>
      <c r="K441" s="159"/>
      <c r="L441" s="3"/>
      <c r="M441" s="3"/>
      <c r="N441" s="73"/>
      <c r="O441" s="73"/>
      <c r="P441" s="278"/>
      <c r="Q441" s="278"/>
      <c r="R441" s="21"/>
      <c r="S441" s="3"/>
      <c r="T441" s="3"/>
      <c r="U441" s="3"/>
      <c r="V441" s="3"/>
      <c r="W441" s="158"/>
      <c r="X441" s="158"/>
      <c r="Y441" s="158"/>
      <c r="Z441" s="328"/>
      <c r="AA441" s="159"/>
      <c r="AB441" s="158"/>
      <c r="AC441" s="158"/>
    </row>
    <row r="442" spans="1:29">
      <c r="A442" s="21"/>
      <c r="B442" s="3"/>
      <c r="C442" s="3"/>
      <c r="D442" s="3"/>
      <c r="E442" s="3"/>
      <c r="F442" s="3"/>
      <c r="G442" s="159"/>
      <c r="H442" s="158"/>
      <c r="I442" s="158"/>
      <c r="J442" s="158"/>
      <c r="K442" s="159"/>
      <c r="L442" s="3"/>
      <c r="M442" s="3"/>
      <c r="N442" s="73"/>
      <c r="O442" s="73"/>
      <c r="P442" s="278"/>
      <c r="Q442" s="278"/>
      <c r="R442" s="21"/>
      <c r="S442" s="3"/>
      <c r="T442" s="3"/>
      <c r="U442" s="3"/>
      <c r="V442" s="3"/>
      <c r="W442" s="158"/>
      <c r="X442" s="158"/>
      <c r="Y442" s="158"/>
      <c r="Z442" s="328"/>
      <c r="AA442" s="159"/>
      <c r="AB442" s="158"/>
      <c r="AC442" s="158"/>
    </row>
    <row r="443" spans="1:29">
      <c r="A443" s="21"/>
      <c r="B443" s="3"/>
      <c r="C443" s="3"/>
      <c r="D443" s="3"/>
      <c r="E443" s="3"/>
      <c r="F443" s="3"/>
      <c r="G443" s="159"/>
      <c r="H443" s="158"/>
      <c r="I443" s="158"/>
      <c r="J443" s="158"/>
      <c r="K443" s="159"/>
      <c r="L443" s="3"/>
      <c r="M443" s="3"/>
      <c r="N443" s="73"/>
      <c r="O443" s="73"/>
      <c r="P443" s="278"/>
      <c r="Q443" s="278"/>
      <c r="R443" s="21"/>
      <c r="S443" s="3"/>
      <c r="T443" s="3"/>
      <c r="U443" s="3"/>
      <c r="V443" s="3"/>
      <c r="W443" s="158"/>
      <c r="X443" s="158"/>
      <c r="Y443" s="158"/>
      <c r="Z443" s="328"/>
      <c r="AA443" s="159"/>
      <c r="AB443" s="158"/>
      <c r="AC443" s="158"/>
    </row>
    <row r="444" spans="1:29">
      <c r="A444" s="21"/>
      <c r="B444" s="3"/>
      <c r="C444" s="3"/>
      <c r="D444" s="3"/>
      <c r="E444" s="3"/>
      <c r="F444" s="3"/>
      <c r="G444" s="159"/>
      <c r="H444" s="158"/>
      <c r="I444" s="158"/>
      <c r="J444" s="158"/>
      <c r="K444" s="159"/>
      <c r="L444" s="3"/>
      <c r="M444" s="3"/>
      <c r="N444" s="73"/>
      <c r="O444" s="73"/>
      <c r="P444" s="278"/>
      <c r="Q444" s="278"/>
      <c r="R444" s="21"/>
      <c r="S444" s="3"/>
      <c r="T444" s="3"/>
      <c r="U444" s="3"/>
      <c r="V444" s="3"/>
      <c r="W444" s="158"/>
      <c r="X444" s="158"/>
      <c r="Y444" s="158"/>
      <c r="Z444" s="328"/>
      <c r="AA444" s="159"/>
      <c r="AB444" s="158"/>
      <c r="AC444" s="158"/>
    </row>
    <row r="445" spans="1:29">
      <c r="A445" s="21"/>
      <c r="B445" s="3"/>
      <c r="C445" s="3"/>
      <c r="D445" s="3"/>
      <c r="E445" s="3"/>
      <c r="F445" s="3"/>
      <c r="G445" s="159"/>
      <c r="H445" s="158"/>
      <c r="I445" s="158"/>
      <c r="J445" s="158"/>
      <c r="K445" s="159"/>
      <c r="L445" s="3"/>
      <c r="M445" s="3"/>
      <c r="N445" s="73"/>
      <c r="O445" s="73"/>
      <c r="P445" s="278"/>
      <c r="Q445" s="278"/>
      <c r="R445" s="21"/>
      <c r="S445" s="3"/>
      <c r="T445" s="3"/>
      <c r="U445" s="3"/>
      <c r="V445" s="3"/>
      <c r="W445" s="158"/>
      <c r="X445" s="158"/>
      <c r="Y445" s="158"/>
      <c r="Z445" s="328"/>
      <c r="AA445" s="159"/>
      <c r="AB445" s="158"/>
      <c r="AC445" s="158"/>
    </row>
    <row r="446" spans="1:29">
      <c r="A446" s="21"/>
      <c r="B446" s="3"/>
      <c r="C446" s="3"/>
      <c r="D446" s="3"/>
      <c r="E446" s="3"/>
      <c r="F446" s="3"/>
      <c r="G446" s="159"/>
      <c r="H446" s="158"/>
      <c r="I446" s="158"/>
      <c r="J446" s="158"/>
      <c r="K446" s="159"/>
      <c r="L446" s="3"/>
      <c r="M446" s="3"/>
      <c r="N446" s="73"/>
      <c r="O446" s="73"/>
      <c r="P446" s="278"/>
      <c r="Q446" s="278"/>
      <c r="R446" s="21"/>
      <c r="S446" s="3"/>
      <c r="T446" s="3"/>
      <c r="U446" s="3"/>
      <c r="V446" s="3"/>
      <c r="W446" s="158"/>
      <c r="X446" s="158"/>
      <c r="Y446" s="158"/>
      <c r="Z446" s="328"/>
      <c r="AA446" s="159"/>
      <c r="AB446" s="158"/>
      <c r="AC446" s="158"/>
    </row>
    <row r="447" spans="1:29">
      <c r="A447" s="21"/>
      <c r="B447" s="3"/>
      <c r="C447" s="3"/>
      <c r="D447" s="3"/>
      <c r="E447" s="3"/>
      <c r="F447" s="3"/>
      <c r="G447" s="159"/>
      <c r="H447" s="158"/>
      <c r="I447" s="158"/>
      <c r="J447" s="158"/>
      <c r="K447" s="159"/>
      <c r="L447" s="3"/>
      <c r="M447" s="3"/>
      <c r="N447" s="73"/>
      <c r="O447" s="73"/>
      <c r="P447" s="278"/>
      <c r="Q447" s="278"/>
      <c r="R447" s="21"/>
      <c r="S447" s="3"/>
      <c r="T447" s="3"/>
      <c r="U447" s="3"/>
      <c r="V447" s="3"/>
      <c r="W447" s="158"/>
      <c r="X447" s="158"/>
      <c r="Y447" s="158"/>
      <c r="Z447" s="328"/>
      <c r="AA447" s="159"/>
      <c r="AB447" s="158"/>
      <c r="AC447" s="158"/>
    </row>
    <row r="448" spans="1:29">
      <c r="A448" s="21"/>
      <c r="B448" s="3"/>
      <c r="C448" s="3"/>
      <c r="D448" s="3"/>
      <c r="E448" s="3"/>
      <c r="F448" s="3"/>
      <c r="G448" s="159"/>
      <c r="H448" s="158"/>
      <c r="I448" s="158"/>
      <c r="J448" s="158"/>
      <c r="K448" s="159"/>
      <c r="L448" s="3"/>
      <c r="M448" s="3"/>
      <c r="N448" s="73"/>
      <c r="O448" s="73"/>
      <c r="P448" s="278"/>
      <c r="Q448" s="278"/>
      <c r="R448" s="21"/>
      <c r="S448" s="3"/>
      <c r="T448" s="3"/>
      <c r="U448" s="3"/>
      <c r="V448" s="3"/>
      <c r="W448" s="158"/>
      <c r="X448" s="158"/>
      <c r="Y448" s="158"/>
      <c r="Z448" s="328"/>
      <c r="AA448" s="159"/>
      <c r="AB448" s="158"/>
      <c r="AC448" s="158"/>
    </row>
    <row r="449" spans="1:29">
      <c r="A449" s="21"/>
      <c r="B449" s="3"/>
      <c r="C449" s="3"/>
      <c r="D449" s="3"/>
      <c r="E449" s="3"/>
      <c r="F449" s="3"/>
      <c r="G449" s="159"/>
      <c r="H449" s="158"/>
      <c r="I449" s="158"/>
      <c r="J449" s="158"/>
      <c r="K449" s="159"/>
      <c r="L449" s="3"/>
      <c r="M449" s="3"/>
      <c r="N449" s="73"/>
      <c r="O449" s="73"/>
      <c r="P449" s="278"/>
      <c r="Q449" s="278"/>
      <c r="R449" s="21"/>
      <c r="S449" s="3"/>
      <c r="T449" s="3"/>
      <c r="U449" s="3"/>
      <c r="V449" s="3"/>
      <c r="W449" s="158"/>
      <c r="X449" s="158"/>
      <c r="Y449" s="158"/>
      <c r="Z449" s="328"/>
      <c r="AA449" s="159"/>
      <c r="AB449" s="158"/>
      <c r="AC449" s="158"/>
    </row>
    <row r="450" spans="1:29">
      <c r="A450" s="21"/>
      <c r="B450" s="3"/>
      <c r="C450" s="3"/>
      <c r="D450" s="3"/>
      <c r="E450" s="3"/>
      <c r="F450" s="3"/>
      <c r="G450" s="159"/>
      <c r="H450" s="158"/>
      <c r="I450" s="158"/>
      <c r="J450" s="158"/>
      <c r="K450" s="159"/>
      <c r="L450" s="3"/>
      <c r="M450" s="3"/>
      <c r="N450" s="73"/>
      <c r="O450" s="73"/>
      <c r="P450" s="278"/>
      <c r="Q450" s="278"/>
      <c r="R450" s="21"/>
      <c r="S450" s="3"/>
      <c r="T450" s="3"/>
      <c r="U450" s="3"/>
      <c r="V450" s="3"/>
      <c r="W450" s="158"/>
      <c r="X450" s="158"/>
      <c r="Y450" s="158"/>
      <c r="Z450" s="328"/>
      <c r="AA450" s="159"/>
      <c r="AB450" s="158"/>
      <c r="AC450" s="158"/>
    </row>
    <row r="451" spans="1:29">
      <c r="A451" s="21"/>
      <c r="B451" s="3"/>
      <c r="C451" s="3"/>
      <c r="D451" s="3"/>
      <c r="E451" s="3"/>
      <c r="F451" s="3"/>
      <c r="G451" s="159"/>
      <c r="H451" s="158"/>
      <c r="I451" s="158"/>
      <c r="J451" s="158"/>
      <c r="K451" s="159"/>
      <c r="L451" s="3"/>
      <c r="M451" s="3"/>
      <c r="N451" s="73"/>
      <c r="O451" s="73"/>
      <c r="P451" s="278"/>
      <c r="Q451" s="278"/>
      <c r="R451" s="21"/>
      <c r="S451" s="3"/>
      <c r="T451" s="3"/>
      <c r="U451" s="3"/>
      <c r="V451" s="3"/>
      <c r="W451" s="158"/>
      <c r="X451" s="158"/>
      <c r="Y451" s="158"/>
      <c r="Z451" s="328"/>
      <c r="AA451" s="159"/>
      <c r="AB451" s="158"/>
      <c r="AC451" s="158"/>
    </row>
    <row r="452" spans="1:29">
      <c r="A452" s="21"/>
      <c r="B452" s="3"/>
      <c r="C452" s="3"/>
      <c r="D452" s="3"/>
      <c r="E452" s="3"/>
      <c r="F452" s="3"/>
      <c r="G452" s="159"/>
      <c r="H452" s="158"/>
      <c r="I452" s="158"/>
      <c r="J452" s="158"/>
      <c r="K452" s="159"/>
      <c r="L452" s="3"/>
      <c r="M452" s="3"/>
      <c r="N452" s="73"/>
      <c r="O452" s="73"/>
      <c r="P452" s="278"/>
      <c r="Q452" s="278"/>
      <c r="R452" s="21"/>
      <c r="S452" s="3"/>
      <c r="T452" s="3"/>
      <c r="U452" s="3"/>
      <c r="V452" s="3"/>
      <c r="W452" s="158"/>
      <c r="X452" s="158"/>
      <c r="Y452" s="158"/>
      <c r="Z452" s="328"/>
      <c r="AA452" s="159"/>
      <c r="AB452" s="158"/>
      <c r="AC452" s="158"/>
    </row>
    <row r="453" spans="1:29">
      <c r="A453" s="21"/>
      <c r="B453" s="3"/>
      <c r="C453" s="3"/>
      <c r="D453" s="3"/>
      <c r="E453" s="3"/>
      <c r="F453" s="3"/>
      <c r="G453" s="159"/>
      <c r="H453" s="158"/>
      <c r="I453" s="158"/>
      <c r="J453" s="158"/>
      <c r="K453" s="159"/>
      <c r="L453" s="3"/>
      <c r="M453" s="3"/>
      <c r="N453" s="73"/>
      <c r="O453" s="73"/>
      <c r="P453" s="278"/>
      <c r="Q453" s="278"/>
      <c r="R453" s="21"/>
      <c r="S453" s="3"/>
      <c r="T453" s="3"/>
      <c r="U453" s="3"/>
      <c r="V453" s="3"/>
      <c r="W453" s="158"/>
      <c r="X453" s="158"/>
      <c r="Y453" s="158"/>
      <c r="Z453" s="328"/>
      <c r="AA453" s="159"/>
      <c r="AB453" s="158"/>
      <c r="AC453" s="158"/>
    </row>
    <row r="454" spans="1:29">
      <c r="A454" s="21"/>
      <c r="B454" s="3"/>
      <c r="C454" s="3"/>
      <c r="D454" s="3"/>
      <c r="E454" s="3"/>
      <c r="F454" s="3"/>
      <c r="G454" s="159"/>
      <c r="H454" s="158"/>
      <c r="I454" s="158"/>
      <c r="J454" s="158"/>
      <c r="K454" s="159"/>
      <c r="L454" s="3"/>
      <c r="M454" s="3"/>
      <c r="N454" s="73"/>
      <c r="O454" s="73"/>
      <c r="P454" s="278"/>
      <c r="Q454" s="278"/>
      <c r="R454" s="21"/>
      <c r="S454" s="3"/>
      <c r="T454" s="3"/>
      <c r="U454" s="3"/>
      <c r="V454" s="3"/>
      <c r="W454" s="158"/>
      <c r="X454" s="158"/>
      <c r="Y454" s="158"/>
      <c r="Z454" s="328"/>
      <c r="AA454" s="159"/>
      <c r="AB454" s="158"/>
      <c r="AC454" s="158"/>
    </row>
    <row r="455" spans="1:29">
      <c r="A455" s="21"/>
      <c r="B455" s="3"/>
      <c r="C455" s="3"/>
      <c r="D455" s="3"/>
      <c r="E455" s="3"/>
      <c r="F455" s="3"/>
      <c r="G455" s="159"/>
      <c r="H455" s="158"/>
      <c r="I455" s="158"/>
      <c r="J455" s="158"/>
      <c r="K455" s="159"/>
      <c r="L455" s="3"/>
      <c r="M455" s="3"/>
      <c r="N455" s="73"/>
      <c r="O455" s="73"/>
      <c r="P455" s="278"/>
      <c r="Q455" s="278"/>
      <c r="R455" s="21"/>
      <c r="S455" s="3"/>
      <c r="T455" s="3"/>
      <c r="U455" s="3"/>
      <c r="V455" s="3"/>
      <c r="W455" s="158"/>
      <c r="X455" s="158"/>
      <c r="Y455" s="158"/>
      <c r="Z455" s="328"/>
      <c r="AA455" s="159"/>
      <c r="AB455" s="158"/>
      <c r="AC455" s="158"/>
    </row>
    <row r="456" spans="1:29">
      <c r="A456" s="21"/>
      <c r="B456" s="3"/>
      <c r="C456" s="3"/>
      <c r="D456" s="3"/>
      <c r="E456" s="3"/>
      <c r="F456" s="3"/>
      <c r="G456" s="159"/>
      <c r="H456" s="158"/>
      <c r="I456" s="158"/>
      <c r="J456" s="158"/>
      <c r="K456" s="159"/>
      <c r="L456" s="3"/>
      <c r="M456" s="3"/>
      <c r="N456" s="73"/>
      <c r="O456" s="73"/>
      <c r="P456" s="278"/>
      <c r="Q456" s="278"/>
      <c r="R456" s="21"/>
      <c r="S456" s="3"/>
      <c r="T456" s="3"/>
      <c r="U456" s="3"/>
      <c r="V456" s="3"/>
      <c r="W456" s="158"/>
      <c r="X456" s="158"/>
      <c r="Y456" s="158"/>
      <c r="Z456" s="328"/>
      <c r="AA456" s="159"/>
      <c r="AB456" s="158"/>
      <c r="AC456" s="158"/>
    </row>
    <row r="457" spans="1:29">
      <c r="A457" s="21"/>
      <c r="B457" s="3"/>
      <c r="C457" s="3"/>
      <c r="D457" s="3"/>
      <c r="E457" s="3"/>
      <c r="F457" s="3"/>
      <c r="G457" s="159"/>
      <c r="H457" s="158"/>
      <c r="I457" s="158"/>
      <c r="J457" s="158"/>
      <c r="K457" s="159"/>
      <c r="L457" s="3"/>
      <c r="M457" s="3"/>
      <c r="N457" s="198"/>
      <c r="O457" s="73"/>
      <c r="P457" s="278"/>
      <c r="Q457" s="278"/>
      <c r="R457" s="21"/>
      <c r="S457" s="3"/>
      <c r="T457" s="3"/>
      <c r="U457" s="3"/>
      <c r="V457" s="3"/>
      <c r="W457" s="158"/>
      <c r="X457" s="158"/>
      <c r="Y457" s="158"/>
      <c r="Z457" s="328"/>
      <c r="AA457" s="159"/>
      <c r="AB457" s="158"/>
      <c r="AC457" s="158"/>
    </row>
    <row r="458" spans="1:29">
      <c r="A458" s="192"/>
      <c r="B458" s="3"/>
      <c r="C458" s="195"/>
      <c r="D458" s="195"/>
      <c r="E458" s="197"/>
      <c r="F458" s="197"/>
      <c r="G458" s="197"/>
      <c r="H458" s="197"/>
      <c r="I458" s="197"/>
      <c r="J458" s="197"/>
      <c r="K458" s="197"/>
      <c r="L458" s="197"/>
      <c r="M458" s="197"/>
      <c r="N458" s="198"/>
      <c r="O458" s="73"/>
      <c r="P458" s="278"/>
      <c r="Q458" s="278"/>
      <c r="R458" s="192"/>
      <c r="S458" s="3"/>
      <c r="T458" s="195"/>
      <c r="U458" s="197"/>
      <c r="V458" s="197"/>
      <c r="W458" s="197"/>
      <c r="X458" s="197"/>
      <c r="Y458" s="197"/>
      <c r="Z458" s="343"/>
      <c r="AA458" s="197"/>
      <c r="AB458" s="197"/>
      <c r="AC458" s="197"/>
    </row>
    <row r="459" spans="1:29">
      <c r="A459" s="192"/>
      <c r="B459" s="3"/>
      <c r="C459" s="195"/>
      <c r="D459" s="195"/>
      <c r="E459" s="197"/>
      <c r="F459" s="197"/>
      <c r="G459" s="197"/>
      <c r="H459" s="197"/>
      <c r="I459" s="197"/>
      <c r="J459" s="197"/>
      <c r="K459" s="197"/>
      <c r="L459" s="197"/>
      <c r="M459" s="197"/>
      <c r="N459" s="198"/>
      <c r="O459" s="73"/>
      <c r="P459" s="278"/>
      <c r="Q459" s="278"/>
      <c r="R459" s="192"/>
      <c r="S459" s="3"/>
      <c r="T459" s="195"/>
      <c r="U459" s="197"/>
      <c r="V459" s="197"/>
      <c r="W459" s="197"/>
      <c r="X459" s="197"/>
      <c r="Y459" s="197"/>
      <c r="Z459" s="343"/>
      <c r="AA459" s="197"/>
      <c r="AB459" s="197"/>
      <c r="AC459" s="197"/>
    </row>
    <row r="460" spans="1:29">
      <c r="A460" s="192"/>
      <c r="B460" s="83"/>
      <c r="C460" s="195"/>
      <c r="D460" s="195"/>
      <c r="E460" s="197"/>
      <c r="F460" s="197"/>
      <c r="G460" s="197"/>
      <c r="H460" s="197"/>
      <c r="I460" s="197"/>
      <c r="J460" s="197"/>
      <c r="K460" s="197"/>
      <c r="L460" s="197"/>
      <c r="M460" s="197"/>
      <c r="N460" s="73"/>
      <c r="O460" s="73"/>
      <c r="P460" s="278"/>
      <c r="Q460" s="278"/>
      <c r="R460" s="192"/>
      <c r="S460" s="83"/>
      <c r="T460" s="195"/>
      <c r="U460" s="197"/>
      <c r="V460" s="197"/>
      <c r="W460" s="197"/>
      <c r="X460" s="197"/>
      <c r="Y460" s="197"/>
      <c r="Z460" s="343"/>
      <c r="AA460" s="197"/>
      <c r="AB460" s="197"/>
      <c r="AC460" s="197"/>
    </row>
    <row r="461" spans="1:29">
      <c r="A461" s="192"/>
      <c r="B461" s="83"/>
      <c r="C461" s="195"/>
      <c r="D461" s="195"/>
      <c r="E461" s="197"/>
      <c r="F461" s="197"/>
      <c r="G461" s="197"/>
      <c r="H461" s="197"/>
      <c r="I461" s="197"/>
      <c r="J461" s="197"/>
      <c r="K461" s="197"/>
      <c r="L461" s="197"/>
      <c r="M461" s="197"/>
      <c r="N461" s="3"/>
      <c r="O461" s="3"/>
      <c r="P461" s="278"/>
      <c r="Q461" s="278"/>
      <c r="R461" s="192"/>
      <c r="S461" s="83"/>
      <c r="T461" s="195"/>
      <c r="U461" s="197"/>
      <c r="V461" s="197"/>
      <c r="W461" s="197"/>
      <c r="X461" s="197"/>
      <c r="Y461" s="197"/>
      <c r="Z461" s="343"/>
      <c r="AA461" s="197"/>
      <c r="AB461" s="197"/>
      <c r="AC461" s="197"/>
    </row>
    <row r="462" spans="1:29">
      <c r="A462" s="192"/>
      <c r="B462" s="83"/>
      <c r="C462" s="195"/>
      <c r="D462" s="195"/>
      <c r="E462" s="197"/>
      <c r="F462" s="197"/>
      <c r="G462" s="197"/>
      <c r="H462" s="197"/>
      <c r="I462" s="197"/>
      <c r="J462" s="197"/>
      <c r="K462" s="197"/>
      <c r="L462" s="197"/>
      <c r="M462" s="197"/>
      <c r="N462" s="3"/>
      <c r="O462" s="3"/>
      <c r="P462" s="278"/>
      <c r="Q462" s="278"/>
      <c r="R462" s="192"/>
      <c r="S462" s="83"/>
      <c r="T462" s="195"/>
      <c r="U462" s="197"/>
      <c r="V462" s="197"/>
      <c r="W462" s="197"/>
      <c r="X462" s="197"/>
      <c r="Y462" s="197"/>
      <c r="Z462" s="343"/>
      <c r="AA462" s="197"/>
      <c r="AB462" s="197"/>
      <c r="AC462" s="197"/>
    </row>
    <row r="463" spans="1:29">
      <c r="A463" s="192"/>
      <c r="B463" s="83"/>
      <c r="C463" s="195"/>
      <c r="D463" s="195"/>
      <c r="E463" s="197"/>
      <c r="F463" s="197"/>
      <c r="G463" s="197"/>
      <c r="H463" s="197"/>
      <c r="I463" s="197"/>
      <c r="J463" s="197"/>
      <c r="K463" s="197"/>
      <c r="L463" s="197"/>
      <c r="M463" s="197"/>
      <c r="N463" s="3"/>
      <c r="O463" s="3"/>
      <c r="P463" s="278"/>
      <c r="Q463" s="278"/>
      <c r="R463" s="192"/>
      <c r="S463" s="83"/>
      <c r="T463" s="195"/>
      <c r="U463" s="197"/>
      <c r="V463" s="197"/>
      <c r="W463" s="197"/>
      <c r="X463" s="197"/>
      <c r="Y463" s="197"/>
      <c r="Z463" s="343"/>
      <c r="AA463" s="197"/>
      <c r="AB463" s="197"/>
      <c r="AC463" s="197"/>
    </row>
    <row r="464" spans="1:29">
      <c r="A464" s="192"/>
      <c r="B464" s="83"/>
      <c r="C464" s="195"/>
      <c r="D464" s="195"/>
      <c r="E464" s="197"/>
      <c r="F464" s="197"/>
      <c r="G464" s="197"/>
      <c r="H464" s="197"/>
      <c r="I464" s="197"/>
      <c r="J464" s="197"/>
      <c r="K464" s="197"/>
      <c r="L464" s="197"/>
      <c r="M464" s="197"/>
      <c r="N464" s="3"/>
      <c r="O464" s="3"/>
      <c r="P464" s="278"/>
      <c r="Q464" s="278"/>
      <c r="R464" s="192"/>
      <c r="S464" s="83"/>
      <c r="T464" s="195"/>
      <c r="U464" s="197"/>
      <c r="V464" s="197"/>
      <c r="W464" s="197"/>
      <c r="X464" s="197"/>
      <c r="Y464" s="197"/>
      <c r="Z464" s="343"/>
      <c r="AA464" s="197"/>
      <c r="AB464" s="197"/>
      <c r="AC464" s="197"/>
    </row>
    <row r="465" spans="1:29">
      <c r="A465" s="192"/>
      <c r="B465" s="83"/>
      <c r="C465" s="195"/>
      <c r="D465" s="195"/>
      <c r="E465" s="197"/>
      <c r="F465" s="197"/>
      <c r="G465" s="197"/>
      <c r="H465" s="197"/>
      <c r="I465" s="197"/>
      <c r="J465" s="197"/>
      <c r="K465" s="197"/>
      <c r="L465" s="197"/>
      <c r="M465" s="197"/>
      <c r="N465" s="3"/>
      <c r="O465" s="3"/>
      <c r="P465" s="278"/>
      <c r="Q465" s="278"/>
      <c r="R465" s="192"/>
      <c r="S465" s="83"/>
      <c r="T465" s="195"/>
      <c r="U465" s="197"/>
      <c r="V465" s="197"/>
      <c r="W465" s="197"/>
      <c r="X465" s="197"/>
      <c r="Y465" s="197"/>
      <c r="Z465" s="343"/>
      <c r="AA465" s="197"/>
      <c r="AB465" s="197"/>
      <c r="AC465" s="197"/>
    </row>
    <row r="466" spans="1:29">
      <c r="A466" s="192"/>
      <c r="B466" s="83"/>
      <c r="C466" s="195"/>
      <c r="D466" s="195"/>
      <c r="E466" s="197"/>
      <c r="F466" s="197"/>
      <c r="G466" s="197"/>
      <c r="H466" s="197"/>
      <c r="I466" s="197"/>
      <c r="J466" s="197"/>
      <c r="K466" s="197"/>
      <c r="L466" s="197"/>
      <c r="M466" s="197"/>
      <c r="N466" s="3"/>
      <c r="O466" s="3"/>
      <c r="P466" s="278"/>
      <c r="Q466" s="278"/>
      <c r="R466" s="192"/>
      <c r="S466" s="83"/>
      <c r="T466" s="195"/>
      <c r="U466" s="197"/>
      <c r="V466" s="197"/>
      <c r="W466" s="197"/>
      <c r="X466" s="197"/>
      <c r="Y466" s="197"/>
      <c r="Z466" s="343"/>
      <c r="AA466" s="197"/>
      <c r="AB466" s="197"/>
      <c r="AC466" s="197"/>
    </row>
    <row r="467" spans="1:29">
      <c r="A467" s="192"/>
      <c r="B467" s="83"/>
      <c r="C467" s="195"/>
      <c r="D467" s="195"/>
      <c r="E467" s="197"/>
      <c r="F467" s="197"/>
      <c r="G467" s="197"/>
      <c r="H467" s="197"/>
      <c r="I467" s="197"/>
      <c r="J467" s="197"/>
      <c r="K467" s="197"/>
      <c r="L467" s="197"/>
      <c r="M467" s="197"/>
      <c r="N467" s="3"/>
      <c r="O467" s="3"/>
      <c r="P467" s="278"/>
      <c r="Q467" s="278"/>
      <c r="R467" s="192"/>
      <c r="S467" s="83"/>
      <c r="T467" s="195"/>
      <c r="U467" s="197"/>
      <c r="V467" s="197"/>
      <c r="W467" s="197"/>
      <c r="X467" s="197"/>
      <c r="Y467" s="197"/>
      <c r="Z467" s="343"/>
      <c r="AA467" s="197"/>
      <c r="AB467" s="197"/>
      <c r="AC467" s="197"/>
    </row>
    <row r="468" spans="1:29">
      <c r="A468" s="192"/>
      <c r="B468" s="254"/>
      <c r="C468" s="254"/>
      <c r="D468" s="254"/>
      <c r="E468" s="197"/>
      <c r="F468" s="197"/>
      <c r="G468" s="197"/>
      <c r="H468" s="197"/>
      <c r="I468" s="197"/>
      <c r="J468" s="197"/>
      <c r="K468" s="197"/>
      <c r="L468" s="197"/>
      <c r="M468" s="197"/>
      <c r="N468" s="255"/>
      <c r="O468" s="255"/>
      <c r="P468" s="278"/>
      <c r="Q468" s="278"/>
      <c r="R468" s="192"/>
      <c r="S468" s="254"/>
      <c r="T468" s="254"/>
      <c r="U468" s="197"/>
      <c r="V468" s="197"/>
      <c r="W468" s="197"/>
      <c r="X468" s="197"/>
      <c r="Y468" s="197"/>
      <c r="Z468" s="343"/>
      <c r="AA468" s="197"/>
      <c r="AB468" s="197"/>
      <c r="AC468" s="197"/>
    </row>
    <row r="469" spans="1:29">
      <c r="A469" s="192"/>
      <c r="B469" s="254"/>
      <c r="C469" s="254"/>
      <c r="D469" s="254"/>
      <c r="E469" s="197"/>
      <c r="F469" s="197"/>
      <c r="G469" s="197"/>
      <c r="H469" s="197"/>
      <c r="I469" s="197"/>
      <c r="J469" s="197"/>
      <c r="K469" s="197"/>
      <c r="L469" s="197"/>
      <c r="M469" s="197"/>
      <c r="N469" s="255"/>
      <c r="O469" s="255"/>
      <c r="P469" s="278"/>
      <c r="Q469" s="278"/>
      <c r="R469" s="192"/>
      <c r="S469" s="254"/>
      <c r="T469" s="254"/>
      <c r="U469" s="197"/>
      <c r="V469" s="197"/>
      <c r="W469" s="197"/>
      <c r="X469" s="197"/>
      <c r="Y469" s="197"/>
      <c r="Z469" s="343"/>
      <c r="AA469" s="197"/>
      <c r="AB469" s="197"/>
      <c r="AC469" s="197"/>
    </row>
    <row r="470" spans="1:29">
      <c r="A470" s="192"/>
      <c r="B470" s="83"/>
      <c r="C470" s="195"/>
      <c r="D470" s="195"/>
      <c r="E470" s="197"/>
      <c r="F470" s="197"/>
      <c r="G470" s="197"/>
      <c r="H470" s="197"/>
      <c r="I470" s="197"/>
      <c r="J470" s="197"/>
      <c r="K470" s="197"/>
      <c r="L470" s="197"/>
      <c r="M470" s="197"/>
      <c r="N470" s="255"/>
      <c r="O470" s="255"/>
      <c r="P470" s="278"/>
      <c r="Q470" s="278"/>
      <c r="R470" s="192"/>
      <c r="S470" s="83"/>
      <c r="T470" s="195"/>
      <c r="U470" s="197"/>
      <c r="V470" s="197"/>
      <c r="W470" s="197"/>
      <c r="X470" s="197"/>
      <c r="Y470" s="197"/>
      <c r="Z470" s="343"/>
      <c r="AA470" s="197"/>
      <c r="AB470" s="197"/>
      <c r="AC470" s="197"/>
    </row>
    <row r="471" spans="1:29">
      <c r="A471" s="192"/>
      <c r="B471" s="83"/>
      <c r="C471" s="195"/>
      <c r="D471" s="195"/>
      <c r="E471" s="3"/>
      <c r="F471" s="3"/>
      <c r="G471" s="159"/>
      <c r="H471" s="158"/>
      <c r="I471" s="158"/>
      <c r="J471" s="158"/>
      <c r="K471" s="159"/>
      <c r="L471" s="3"/>
      <c r="M471" s="3"/>
      <c r="N471" s="255"/>
      <c r="O471" s="255"/>
      <c r="P471" s="278"/>
      <c r="Q471" s="278"/>
      <c r="R471" s="192"/>
      <c r="S471" s="83"/>
      <c r="T471" s="195"/>
      <c r="U471" s="3"/>
      <c r="V471" s="3"/>
      <c r="W471" s="158"/>
      <c r="X471" s="158"/>
      <c r="Y471" s="158"/>
      <c r="Z471" s="328"/>
      <c r="AA471" s="159"/>
      <c r="AB471" s="158"/>
      <c r="AC471" s="158"/>
    </row>
    <row r="472" spans="1:29">
      <c r="A472" s="192"/>
      <c r="B472" s="83"/>
      <c r="C472" s="195"/>
      <c r="D472" s="195"/>
      <c r="E472" s="3"/>
      <c r="F472" s="3"/>
      <c r="G472" s="159"/>
      <c r="H472" s="158"/>
      <c r="I472" s="158"/>
      <c r="J472" s="158"/>
      <c r="K472" s="159"/>
      <c r="L472" s="3"/>
      <c r="M472" s="3"/>
      <c r="N472" s="255"/>
      <c r="O472" s="255"/>
      <c r="P472" s="278"/>
      <c r="Q472" s="278"/>
      <c r="R472" s="192"/>
      <c r="S472" s="83"/>
      <c r="T472" s="195"/>
      <c r="U472" s="3"/>
      <c r="V472" s="3"/>
      <c r="W472" s="158"/>
      <c r="X472" s="158"/>
      <c r="Y472" s="158"/>
      <c r="Z472" s="328"/>
      <c r="AA472" s="159"/>
      <c r="AB472" s="158"/>
      <c r="AC472" s="158"/>
    </row>
    <row r="473" spans="1:29">
      <c r="A473" s="192"/>
      <c r="B473" s="83"/>
      <c r="C473" s="195"/>
      <c r="D473" s="195"/>
      <c r="E473" s="3"/>
      <c r="F473" s="3"/>
      <c r="G473" s="159"/>
      <c r="H473" s="158"/>
      <c r="I473" s="158"/>
      <c r="J473" s="158"/>
      <c r="K473" s="159"/>
      <c r="L473" s="3"/>
      <c r="M473" s="3"/>
      <c r="N473" s="255"/>
      <c r="O473" s="255"/>
      <c r="P473" s="278"/>
      <c r="Q473" s="278"/>
      <c r="R473" s="192"/>
      <c r="S473" s="83"/>
      <c r="T473" s="195"/>
      <c r="U473" s="3"/>
      <c r="V473" s="3"/>
      <c r="W473" s="158"/>
      <c r="X473" s="158"/>
      <c r="Y473" s="158"/>
      <c r="Z473" s="328"/>
      <c r="AA473" s="159"/>
      <c r="AB473" s="158"/>
      <c r="AC473" s="158"/>
    </row>
    <row r="474" spans="1:29">
      <c r="A474" s="192"/>
      <c r="B474" s="83"/>
      <c r="C474" s="195"/>
      <c r="D474" s="195"/>
      <c r="E474" s="3"/>
      <c r="F474" s="3"/>
      <c r="G474" s="159"/>
      <c r="H474" s="158"/>
      <c r="I474" s="158"/>
      <c r="J474" s="158"/>
      <c r="K474" s="159"/>
      <c r="L474" s="3"/>
      <c r="M474" s="3"/>
      <c r="N474" s="255"/>
      <c r="O474" s="255"/>
      <c r="P474" s="278"/>
      <c r="Q474" s="278"/>
      <c r="R474" s="192"/>
      <c r="S474" s="83"/>
      <c r="T474" s="195"/>
      <c r="U474" s="3"/>
      <c r="V474" s="3"/>
      <c r="W474" s="158"/>
      <c r="X474" s="158"/>
      <c r="Y474" s="158"/>
      <c r="Z474" s="328"/>
      <c r="AA474" s="159"/>
      <c r="AB474" s="158"/>
      <c r="AC474" s="158"/>
    </row>
    <row r="475" spans="1:29">
      <c r="A475" s="192"/>
      <c r="B475" s="83"/>
      <c r="C475" s="195"/>
      <c r="D475" s="195"/>
      <c r="E475" s="3"/>
      <c r="F475" s="3"/>
      <c r="G475" s="159"/>
      <c r="H475" s="158"/>
      <c r="I475" s="158"/>
      <c r="J475" s="158"/>
      <c r="K475" s="159"/>
      <c r="L475" s="3"/>
      <c r="M475" s="3"/>
      <c r="N475" s="255"/>
      <c r="O475" s="255"/>
      <c r="P475" s="278"/>
      <c r="Q475" s="278"/>
      <c r="R475" s="192"/>
      <c r="S475" s="83"/>
      <c r="T475" s="195"/>
      <c r="U475" s="3"/>
      <c r="V475" s="3"/>
      <c r="W475" s="158"/>
      <c r="X475" s="158"/>
      <c r="Y475" s="158"/>
      <c r="Z475" s="328"/>
      <c r="AA475" s="159"/>
      <c r="AB475" s="158"/>
      <c r="AC475" s="158"/>
    </row>
    <row r="476" spans="1:29">
      <c r="A476" s="192"/>
      <c r="B476" s="83"/>
      <c r="C476" s="195"/>
      <c r="D476" s="195"/>
      <c r="E476" s="3"/>
      <c r="F476" s="3"/>
      <c r="G476" s="159"/>
      <c r="H476" s="158"/>
      <c r="I476" s="158"/>
      <c r="J476" s="158"/>
      <c r="K476" s="159"/>
      <c r="L476" s="3"/>
      <c r="M476" s="3"/>
      <c r="N476" s="255"/>
      <c r="O476" s="255"/>
      <c r="P476" s="278"/>
      <c r="Q476" s="278"/>
      <c r="R476" s="192"/>
      <c r="S476" s="83"/>
      <c r="T476" s="195"/>
      <c r="U476" s="3"/>
      <c r="V476" s="3"/>
      <c r="W476" s="158"/>
      <c r="X476" s="158"/>
      <c r="Y476" s="158"/>
      <c r="Z476" s="328"/>
      <c r="AA476" s="159"/>
      <c r="AB476" s="158"/>
      <c r="AC476" s="158"/>
    </row>
    <row r="477" spans="1:29">
      <c r="A477" s="192"/>
      <c r="B477" s="252"/>
      <c r="C477" s="252"/>
      <c r="D477" s="252"/>
      <c r="E477" s="32"/>
      <c r="F477" s="32"/>
      <c r="G477" s="32"/>
      <c r="H477" s="32"/>
      <c r="I477" s="32"/>
      <c r="J477" s="32"/>
      <c r="K477" s="32"/>
      <c r="L477" s="32"/>
      <c r="M477" s="32"/>
      <c r="N477" s="255"/>
      <c r="O477" s="255"/>
      <c r="P477" s="278"/>
      <c r="Q477" s="278"/>
      <c r="R477" s="192"/>
      <c r="S477" s="252"/>
      <c r="T477" s="252"/>
      <c r="U477" s="32"/>
      <c r="V477" s="32"/>
      <c r="W477" s="32"/>
      <c r="X477" s="32"/>
      <c r="Y477" s="32"/>
      <c r="Z477" s="294"/>
      <c r="AA477" s="32"/>
      <c r="AB477" s="32"/>
      <c r="AC477" s="32"/>
    </row>
    <row r="478" spans="1:29">
      <c r="A478" s="192"/>
      <c r="B478" s="202"/>
      <c r="C478" s="202"/>
      <c r="D478" s="202"/>
      <c r="E478" s="32"/>
      <c r="F478" s="32"/>
      <c r="G478" s="32"/>
      <c r="H478" s="32"/>
      <c r="I478" s="32"/>
      <c r="J478" s="32"/>
      <c r="K478" s="32"/>
      <c r="L478" s="32"/>
      <c r="M478" s="32"/>
      <c r="N478" s="255"/>
      <c r="O478" s="255"/>
      <c r="P478" s="278"/>
      <c r="Q478" s="278"/>
      <c r="R478" s="192"/>
      <c r="S478" s="202"/>
      <c r="T478" s="202"/>
      <c r="U478" s="32"/>
      <c r="V478" s="32"/>
      <c r="W478" s="32"/>
      <c r="X478" s="32"/>
      <c r="Y478" s="32"/>
      <c r="Z478" s="294"/>
      <c r="AA478" s="32"/>
      <c r="AB478" s="32"/>
      <c r="AC478" s="32"/>
    </row>
    <row r="479" spans="1:29">
      <c r="A479" s="192"/>
      <c r="B479" s="252"/>
      <c r="C479" s="252"/>
      <c r="D479" s="252"/>
      <c r="E479" s="32"/>
      <c r="F479" s="32"/>
      <c r="G479" s="32"/>
      <c r="H479" s="32"/>
      <c r="I479" s="32"/>
      <c r="J479" s="32"/>
      <c r="K479" s="32"/>
      <c r="L479" s="32"/>
      <c r="M479" s="32"/>
      <c r="N479" s="255"/>
      <c r="O479" s="255"/>
      <c r="P479" s="278"/>
      <c r="Q479" s="278"/>
      <c r="R479" s="192"/>
      <c r="S479" s="252"/>
      <c r="T479" s="252"/>
      <c r="U479" s="32"/>
      <c r="V479" s="32"/>
      <c r="W479" s="32"/>
      <c r="X479" s="32"/>
      <c r="Y479" s="32"/>
      <c r="Z479" s="294"/>
      <c r="AA479" s="32"/>
      <c r="AB479" s="32"/>
      <c r="AC479" s="32"/>
    </row>
    <row r="480" spans="1:29">
      <c r="A480" s="192"/>
      <c r="B480" s="252"/>
      <c r="C480" s="252"/>
      <c r="D480" s="252"/>
      <c r="E480" s="32"/>
      <c r="F480" s="32"/>
      <c r="G480" s="32"/>
      <c r="H480" s="32"/>
      <c r="I480" s="32"/>
      <c r="J480" s="32"/>
      <c r="K480" s="32"/>
      <c r="L480" s="32"/>
      <c r="M480" s="32"/>
      <c r="N480" s="255"/>
      <c r="O480" s="255"/>
      <c r="P480" s="278"/>
      <c r="Q480" s="278"/>
      <c r="R480" s="192"/>
      <c r="S480" s="252"/>
      <c r="T480" s="252"/>
      <c r="U480" s="32"/>
      <c r="V480" s="32"/>
      <c r="W480" s="32"/>
      <c r="X480" s="32"/>
      <c r="Y480" s="32"/>
      <c r="Z480" s="294"/>
      <c r="AA480" s="32"/>
      <c r="AB480" s="32"/>
      <c r="AC480" s="32"/>
    </row>
    <row r="481" spans="1:29">
      <c r="A481" s="192"/>
      <c r="B481" s="202"/>
      <c r="C481" s="202"/>
      <c r="D481" s="202"/>
      <c r="E481" s="32"/>
      <c r="F481" s="32"/>
      <c r="G481" s="32"/>
      <c r="H481" s="32"/>
      <c r="I481" s="32"/>
      <c r="J481" s="32"/>
      <c r="K481" s="32"/>
      <c r="L481" s="32"/>
      <c r="M481" s="32"/>
      <c r="N481" s="255"/>
      <c r="O481" s="255"/>
      <c r="P481" s="278"/>
      <c r="Q481" s="278"/>
      <c r="R481" s="192"/>
      <c r="S481" s="202"/>
      <c r="T481" s="202"/>
      <c r="U481" s="32"/>
      <c r="V481" s="32"/>
      <c r="W481" s="32"/>
      <c r="X481" s="32"/>
      <c r="Y481" s="32"/>
      <c r="Z481" s="294"/>
      <c r="AA481" s="32"/>
      <c r="AB481" s="32"/>
      <c r="AC481" s="32"/>
    </row>
    <row r="482" spans="1:29">
      <c r="A482" s="192"/>
      <c r="B482" s="364"/>
      <c r="C482" s="364"/>
      <c r="D482" s="364"/>
      <c r="E482" s="364"/>
      <c r="F482" s="252"/>
      <c r="G482" s="203"/>
      <c r="H482" s="203"/>
      <c r="I482" s="203"/>
      <c r="J482" s="203"/>
      <c r="K482" s="203"/>
      <c r="L482" s="252"/>
      <c r="M482" s="252"/>
      <c r="N482" s="255"/>
      <c r="O482" s="255"/>
      <c r="P482" s="278"/>
      <c r="Q482" s="278"/>
      <c r="R482" s="192"/>
      <c r="S482" s="364"/>
      <c r="T482" s="364"/>
      <c r="U482" s="364"/>
      <c r="V482" s="252"/>
      <c r="W482" s="203"/>
      <c r="X482" s="203"/>
      <c r="Y482" s="203"/>
      <c r="Z482" s="344"/>
      <c r="AA482" s="203"/>
      <c r="AB482" s="203"/>
      <c r="AC482" s="203"/>
    </row>
    <row r="483" spans="1:29">
      <c r="A483" s="192"/>
      <c r="B483" s="362"/>
      <c r="C483" s="362"/>
      <c r="D483" s="362"/>
      <c r="E483" s="362"/>
      <c r="F483" s="256"/>
      <c r="G483" s="205"/>
      <c r="H483" s="205"/>
      <c r="I483" s="205"/>
      <c r="J483" s="205"/>
      <c r="K483" s="205"/>
      <c r="L483" s="256"/>
      <c r="M483" s="256"/>
      <c r="N483" s="255"/>
      <c r="O483" s="255"/>
      <c r="P483" s="278"/>
      <c r="Q483" s="278"/>
      <c r="R483" s="192"/>
      <c r="S483" s="362"/>
      <c r="T483" s="362"/>
      <c r="U483" s="362"/>
      <c r="V483" s="256"/>
      <c r="W483" s="205"/>
      <c r="X483" s="205"/>
      <c r="Y483" s="205"/>
      <c r="Z483" s="345"/>
      <c r="AA483" s="205"/>
      <c r="AB483" s="205"/>
      <c r="AC483" s="205"/>
    </row>
    <row r="484" spans="1:29">
      <c r="A484" s="192"/>
      <c r="B484" s="362"/>
      <c r="C484" s="362"/>
      <c r="D484" s="362"/>
      <c r="E484" s="362"/>
      <c r="F484" s="256"/>
      <c r="G484" s="205"/>
      <c r="H484" s="205"/>
      <c r="I484" s="205"/>
      <c r="J484" s="205"/>
      <c r="K484" s="205"/>
      <c r="L484" s="256"/>
      <c r="M484" s="256"/>
      <c r="N484" s="255"/>
      <c r="O484" s="255"/>
      <c r="P484" s="278"/>
      <c r="Q484" s="278"/>
      <c r="R484" s="192"/>
      <c r="S484" s="362"/>
      <c r="T484" s="362"/>
      <c r="U484" s="362"/>
      <c r="V484" s="256"/>
      <c r="W484" s="205"/>
      <c r="X484" s="205"/>
      <c r="Y484" s="205"/>
      <c r="Z484" s="345"/>
      <c r="AA484" s="205"/>
      <c r="AB484" s="205"/>
      <c r="AC484" s="205"/>
    </row>
    <row r="485" spans="1:29">
      <c r="A485" s="192"/>
      <c r="B485" s="362"/>
      <c r="C485" s="362"/>
      <c r="D485" s="362"/>
      <c r="E485" s="362"/>
      <c r="F485" s="256"/>
      <c r="G485" s="205"/>
      <c r="H485" s="205"/>
      <c r="I485" s="205"/>
      <c r="J485" s="205"/>
      <c r="K485" s="205"/>
      <c r="L485" s="256"/>
      <c r="M485" s="256"/>
      <c r="N485" s="255"/>
      <c r="O485" s="255"/>
      <c r="P485" s="278"/>
      <c r="Q485" s="278"/>
      <c r="R485" s="192"/>
      <c r="S485" s="362"/>
      <c r="T485" s="362"/>
      <c r="U485" s="362"/>
      <c r="V485" s="256"/>
      <c r="W485" s="205"/>
      <c r="X485" s="205"/>
      <c r="Y485" s="205"/>
      <c r="Z485" s="345"/>
      <c r="AA485" s="205"/>
      <c r="AB485" s="205"/>
      <c r="AC485" s="205"/>
    </row>
    <row r="486" spans="1:29">
      <c r="A486" s="192"/>
      <c r="B486" s="362"/>
      <c r="C486" s="362"/>
      <c r="D486" s="362"/>
      <c r="E486" s="362"/>
      <c r="F486" s="256"/>
      <c r="G486" s="205"/>
      <c r="H486" s="205"/>
      <c r="I486" s="205"/>
      <c r="J486" s="205"/>
      <c r="K486" s="205"/>
      <c r="L486" s="256"/>
      <c r="M486" s="256"/>
      <c r="N486" s="255"/>
      <c r="O486" s="255"/>
      <c r="P486" s="278"/>
      <c r="Q486" s="278"/>
      <c r="R486" s="192"/>
      <c r="S486" s="362"/>
      <c r="T486" s="362"/>
      <c r="U486" s="362"/>
      <c r="V486" s="256"/>
      <c r="W486" s="205"/>
      <c r="X486" s="205"/>
      <c r="Y486" s="205"/>
      <c r="Z486" s="345"/>
      <c r="AA486" s="205"/>
      <c r="AB486" s="205"/>
      <c r="AC486" s="205"/>
    </row>
    <row r="487" spans="1:29">
      <c r="A487" s="192"/>
      <c r="B487" s="362"/>
      <c r="C487" s="362"/>
      <c r="D487" s="362"/>
      <c r="E487" s="362"/>
      <c r="F487" s="256"/>
      <c r="G487" s="205"/>
      <c r="H487" s="205"/>
      <c r="I487" s="205"/>
      <c r="J487" s="205"/>
      <c r="K487" s="205"/>
      <c r="L487" s="256"/>
      <c r="M487" s="256"/>
      <c r="N487" s="255"/>
      <c r="O487" s="255"/>
      <c r="P487" s="278"/>
      <c r="Q487" s="278"/>
      <c r="R487" s="192"/>
      <c r="S487" s="362"/>
      <c r="T487" s="362"/>
      <c r="U487" s="362"/>
      <c r="V487" s="256"/>
      <c r="W487" s="205"/>
      <c r="X487" s="205"/>
      <c r="Y487" s="205"/>
      <c r="Z487" s="345"/>
      <c r="AA487" s="205"/>
      <c r="AB487" s="205"/>
      <c r="AC487" s="205"/>
    </row>
    <row r="488" spans="1:29">
      <c r="A488" s="192"/>
      <c r="B488" s="3"/>
      <c r="C488" s="3"/>
      <c r="D488" s="3"/>
      <c r="E488" s="3"/>
      <c r="F488" s="3"/>
      <c r="G488" s="159"/>
      <c r="H488" s="158"/>
      <c r="I488" s="158"/>
      <c r="J488" s="158"/>
      <c r="K488" s="159"/>
      <c r="L488" s="3"/>
      <c r="M488" s="3"/>
      <c r="N488" s="73"/>
      <c r="O488" s="73"/>
      <c r="P488" s="278"/>
      <c r="Q488" s="278"/>
      <c r="R488" s="192"/>
      <c r="S488" s="3"/>
      <c r="T488" s="3"/>
      <c r="U488" s="3"/>
      <c r="V488" s="3"/>
      <c r="W488" s="158"/>
      <c r="X488" s="158"/>
      <c r="Y488" s="158"/>
      <c r="Z488" s="328"/>
      <c r="AA488" s="159"/>
      <c r="AB488" s="158"/>
      <c r="AC488" s="158"/>
    </row>
    <row r="489" spans="1:29">
      <c r="A489" s="192"/>
      <c r="B489" s="3"/>
      <c r="C489" s="3"/>
      <c r="D489" s="3"/>
      <c r="E489" s="3"/>
      <c r="F489" s="3"/>
      <c r="G489" s="159"/>
      <c r="H489" s="158"/>
      <c r="I489" s="158"/>
      <c r="J489" s="158"/>
      <c r="K489" s="159"/>
      <c r="L489" s="3"/>
      <c r="M489" s="3"/>
      <c r="N489" s="73"/>
      <c r="O489" s="73"/>
      <c r="P489" s="278"/>
      <c r="Q489" s="278"/>
      <c r="R489" s="192"/>
      <c r="S489" s="3"/>
      <c r="T489" s="3"/>
      <c r="U489" s="3"/>
      <c r="V489" s="3"/>
      <c r="W489" s="158"/>
      <c r="X489" s="158"/>
      <c r="Y489" s="158"/>
      <c r="Z489" s="328"/>
      <c r="AA489" s="159"/>
      <c r="AB489" s="158"/>
      <c r="AC489" s="158"/>
    </row>
    <row r="490" spans="1:29">
      <c r="A490" s="192"/>
      <c r="B490" s="3"/>
      <c r="C490" s="3"/>
      <c r="D490" s="3"/>
      <c r="E490" s="3"/>
      <c r="F490" s="3"/>
      <c r="G490" s="159"/>
      <c r="H490" s="158"/>
      <c r="I490" s="158"/>
      <c r="J490" s="158"/>
      <c r="K490" s="159"/>
      <c r="L490" s="3"/>
      <c r="M490" s="3"/>
      <c r="N490" s="73"/>
      <c r="O490" s="73"/>
      <c r="P490" s="278"/>
      <c r="Q490" s="278"/>
      <c r="R490" s="192"/>
      <c r="S490" s="3"/>
      <c r="T490" s="3"/>
      <c r="U490" s="3"/>
      <c r="V490" s="3"/>
      <c r="W490" s="158"/>
      <c r="X490" s="158"/>
      <c r="Y490" s="158"/>
      <c r="Z490" s="328"/>
      <c r="AA490" s="159"/>
      <c r="AB490" s="158"/>
      <c r="AC490" s="158"/>
    </row>
    <row r="491" spans="1:29">
      <c r="A491" s="192"/>
      <c r="B491" s="362"/>
      <c r="C491" s="362"/>
      <c r="D491" s="362"/>
      <c r="E491" s="362"/>
      <c r="F491" s="256"/>
      <c r="G491" s="205"/>
      <c r="H491" s="205"/>
      <c r="I491" s="205"/>
      <c r="J491" s="205"/>
      <c r="K491" s="205"/>
      <c r="L491" s="256"/>
      <c r="M491" s="256"/>
      <c r="N491" s="73"/>
      <c r="O491" s="73"/>
      <c r="P491" s="278"/>
      <c r="Q491" s="278"/>
      <c r="R491" s="192"/>
      <c r="S491" s="362"/>
      <c r="T491" s="362"/>
      <c r="U491" s="362"/>
      <c r="V491" s="256"/>
      <c r="W491" s="205"/>
      <c r="X491" s="205"/>
      <c r="Y491" s="205"/>
      <c r="Z491" s="345"/>
      <c r="AA491" s="205"/>
      <c r="AB491" s="205"/>
      <c r="AC491" s="205"/>
    </row>
    <row r="492" spans="1:29">
      <c r="A492" s="192"/>
      <c r="B492" s="255"/>
      <c r="C492" s="255"/>
      <c r="D492" s="255"/>
      <c r="E492" s="197"/>
      <c r="F492" s="197"/>
      <c r="G492" s="197"/>
      <c r="H492" s="197"/>
      <c r="I492" s="197"/>
      <c r="J492" s="197"/>
      <c r="K492" s="197"/>
      <c r="L492" s="197"/>
      <c r="M492" s="197"/>
      <c r="N492" s="73"/>
      <c r="O492" s="73"/>
      <c r="P492" s="278"/>
      <c r="Q492" s="278"/>
      <c r="R492" s="192"/>
      <c r="S492" s="255"/>
      <c r="T492" s="255"/>
      <c r="U492" s="197"/>
      <c r="V492" s="197"/>
      <c r="W492" s="197"/>
      <c r="X492" s="197"/>
      <c r="Y492" s="197"/>
      <c r="Z492" s="343"/>
      <c r="AA492" s="197"/>
      <c r="AB492" s="197"/>
      <c r="AC492" s="197"/>
    </row>
    <row r="493" spans="1:29">
      <c r="A493" s="192"/>
      <c r="B493" s="255"/>
      <c r="C493" s="255"/>
      <c r="D493" s="255"/>
      <c r="E493" s="197"/>
      <c r="F493" s="197"/>
      <c r="G493" s="197"/>
      <c r="H493" s="197"/>
      <c r="I493" s="197"/>
      <c r="J493" s="197"/>
      <c r="K493" s="197"/>
      <c r="L493" s="197"/>
      <c r="M493" s="197"/>
      <c r="N493" s="73"/>
      <c r="O493" s="73"/>
      <c r="P493" s="278"/>
      <c r="Q493" s="278"/>
      <c r="R493" s="192"/>
      <c r="S493" s="255"/>
      <c r="T493" s="255"/>
      <c r="U493" s="197"/>
      <c r="V493" s="197"/>
      <c r="W493" s="197"/>
      <c r="X493" s="197"/>
      <c r="Y493" s="197"/>
      <c r="Z493" s="343"/>
      <c r="AA493" s="197"/>
      <c r="AB493" s="197"/>
      <c r="AC493" s="197"/>
    </row>
    <row r="494" spans="1:29">
      <c r="A494" s="192"/>
      <c r="B494" s="83"/>
      <c r="C494" s="255"/>
      <c r="D494" s="255"/>
      <c r="E494" s="197"/>
      <c r="F494" s="197"/>
      <c r="G494" s="197"/>
      <c r="H494" s="197"/>
      <c r="I494" s="197"/>
      <c r="J494" s="197"/>
      <c r="K494" s="197"/>
      <c r="L494" s="197"/>
      <c r="M494" s="197"/>
      <c r="N494" s="73"/>
      <c r="O494" s="73"/>
      <c r="P494" s="278"/>
      <c r="Q494" s="278"/>
      <c r="R494" s="192"/>
      <c r="S494" s="83"/>
      <c r="T494" s="255"/>
      <c r="U494" s="197"/>
      <c r="V494" s="197"/>
      <c r="W494" s="197"/>
      <c r="X494" s="197"/>
      <c r="Y494" s="197"/>
      <c r="Z494" s="343"/>
      <c r="AA494" s="197"/>
      <c r="AB494" s="197"/>
      <c r="AC494" s="197"/>
    </row>
    <row r="495" spans="1:29">
      <c r="A495" s="192"/>
      <c r="B495" s="83"/>
      <c r="C495" s="255"/>
      <c r="D495" s="255"/>
      <c r="E495" s="197"/>
      <c r="F495" s="197"/>
      <c r="G495" s="197"/>
      <c r="H495" s="197"/>
      <c r="I495" s="197"/>
      <c r="J495" s="197"/>
      <c r="K495" s="197"/>
      <c r="L495" s="197"/>
      <c r="M495" s="197"/>
      <c r="N495" s="3"/>
      <c r="O495" s="3"/>
      <c r="P495" s="278"/>
      <c r="Q495" s="278"/>
      <c r="R495" s="192"/>
      <c r="S495" s="83"/>
      <c r="T495" s="255"/>
      <c r="U495" s="197"/>
      <c r="V495" s="197"/>
      <c r="W495" s="197"/>
      <c r="X495" s="197"/>
      <c r="Y495" s="197"/>
      <c r="Z495" s="343"/>
      <c r="AA495" s="197"/>
      <c r="AB495" s="197"/>
      <c r="AC495" s="197"/>
    </row>
    <row r="496" spans="1:29">
      <c r="A496" s="192"/>
      <c r="B496" s="3"/>
      <c r="C496" s="3"/>
      <c r="D496" s="3"/>
      <c r="E496" s="197"/>
      <c r="F496" s="197"/>
      <c r="G496" s="197"/>
      <c r="H496" s="197"/>
      <c r="I496" s="197"/>
      <c r="J496" s="197"/>
      <c r="K496" s="197"/>
      <c r="L496" s="197"/>
      <c r="M496" s="197"/>
      <c r="N496" s="3"/>
      <c r="O496" s="3"/>
      <c r="P496" s="278"/>
      <c r="Q496" s="278"/>
      <c r="R496" s="192"/>
      <c r="S496" s="3"/>
      <c r="T496" s="3"/>
      <c r="U496" s="197"/>
      <c r="V496" s="197"/>
      <c r="W496" s="197"/>
      <c r="X496" s="197"/>
      <c r="Y496" s="197"/>
      <c r="Z496" s="343"/>
      <c r="AA496" s="197"/>
      <c r="AB496" s="197"/>
      <c r="AC496" s="197"/>
    </row>
    <row r="497" spans="1:29">
      <c r="A497" s="192"/>
      <c r="B497" s="207"/>
      <c r="C497" s="207"/>
      <c r="D497" s="207"/>
      <c r="E497" s="197"/>
      <c r="F497" s="197"/>
      <c r="G497" s="197"/>
      <c r="H497" s="197"/>
      <c r="I497" s="197"/>
      <c r="J497" s="197"/>
      <c r="K497" s="197"/>
      <c r="L497" s="197"/>
      <c r="M497" s="197"/>
      <c r="N497" s="3"/>
      <c r="O497" s="3"/>
      <c r="P497" s="278"/>
      <c r="Q497" s="278"/>
      <c r="R497" s="192"/>
      <c r="S497" s="207"/>
      <c r="T497" s="207"/>
      <c r="U497" s="197"/>
      <c r="V497" s="197"/>
      <c r="W497" s="197"/>
      <c r="X497" s="197"/>
      <c r="Y497" s="197"/>
      <c r="Z497" s="343"/>
      <c r="AA497" s="197"/>
      <c r="AB497" s="197"/>
      <c r="AC497" s="197"/>
    </row>
    <row r="498" spans="1:29">
      <c r="A498" s="192"/>
      <c r="B498" s="207"/>
      <c r="C498" s="207"/>
      <c r="D498" s="207"/>
      <c r="E498" s="197"/>
      <c r="F498" s="197"/>
      <c r="G498" s="197"/>
      <c r="H498" s="197"/>
      <c r="I498" s="197"/>
      <c r="J498" s="197"/>
      <c r="K498" s="197"/>
      <c r="L498" s="197"/>
      <c r="M498" s="197"/>
      <c r="N498" s="3"/>
      <c r="O498" s="3"/>
      <c r="P498" s="278"/>
      <c r="Q498" s="278"/>
      <c r="R498" s="192"/>
      <c r="S498" s="207"/>
      <c r="T498" s="207"/>
      <c r="U498" s="197"/>
      <c r="V498" s="197"/>
      <c r="W498" s="197"/>
      <c r="X498" s="197"/>
      <c r="Y498" s="197"/>
      <c r="Z498" s="343"/>
      <c r="AA498" s="197"/>
      <c r="AB498" s="197"/>
      <c r="AC498" s="197"/>
    </row>
    <row r="499" spans="1:29">
      <c r="A499" s="192"/>
      <c r="B499" s="255"/>
      <c r="C499" s="255"/>
      <c r="D499" s="255"/>
      <c r="E499" s="197"/>
      <c r="F499" s="197"/>
      <c r="G499" s="197"/>
      <c r="H499" s="197"/>
      <c r="I499" s="197"/>
      <c r="J499" s="197"/>
      <c r="K499" s="197"/>
      <c r="L499" s="197"/>
      <c r="M499" s="197"/>
      <c r="N499" s="3"/>
      <c r="O499" s="3"/>
      <c r="P499" s="278"/>
      <c r="Q499" s="278"/>
      <c r="R499" s="192"/>
      <c r="S499" s="255"/>
      <c r="T499" s="255"/>
      <c r="U499" s="197"/>
      <c r="V499" s="197"/>
      <c r="W499" s="197"/>
      <c r="X499" s="197"/>
      <c r="Y499" s="197"/>
      <c r="Z499" s="343"/>
      <c r="AA499" s="197"/>
      <c r="AB499" s="197"/>
      <c r="AC499" s="197"/>
    </row>
    <row r="500" spans="1:29">
      <c r="A500" s="192"/>
      <c r="B500" s="255"/>
      <c r="C500" s="255"/>
      <c r="D500" s="255"/>
      <c r="E500" s="197"/>
      <c r="F500" s="197"/>
      <c r="G500" s="197"/>
      <c r="H500" s="197"/>
      <c r="I500" s="197"/>
      <c r="J500" s="197"/>
      <c r="K500" s="197"/>
      <c r="L500" s="197"/>
      <c r="M500" s="197"/>
      <c r="N500" s="3"/>
      <c r="O500" s="3"/>
      <c r="P500" s="278"/>
      <c r="Q500" s="278"/>
      <c r="R500" s="192"/>
      <c r="S500" s="255"/>
      <c r="T500" s="255"/>
      <c r="U500" s="197"/>
      <c r="V500" s="197"/>
      <c r="W500" s="197"/>
      <c r="X500" s="197"/>
      <c r="Y500" s="197"/>
      <c r="Z500" s="343"/>
      <c r="AA500" s="197"/>
      <c r="AB500" s="197"/>
      <c r="AC500" s="197"/>
    </row>
    <row r="501" spans="1:29">
      <c r="A501" s="192"/>
      <c r="B501" s="255"/>
      <c r="C501" s="255"/>
      <c r="D501" s="255"/>
      <c r="E501" s="197"/>
      <c r="F501" s="197"/>
      <c r="G501" s="197"/>
      <c r="H501" s="197"/>
      <c r="I501" s="197"/>
      <c r="J501" s="197"/>
      <c r="K501" s="197"/>
      <c r="L501" s="197"/>
      <c r="M501" s="197"/>
      <c r="N501" s="3"/>
      <c r="O501" s="3"/>
      <c r="P501" s="278"/>
      <c r="Q501" s="278"/>
      <c r="R501" s="192"/>
      <c r="S501" s="255"/>
      <c r="T501" s="255"/>
      <c r="U501" s="197"/>
      <c r="V501" s="197"/>
      <c r="W501" s="197"/>
      <c r="X501" s="197"/>
      <c r="Y501" s="197"/>
      <c r="Z501" s="343"/>
      <c r="AA501" s="197"/>
      <c r="AB501" s="197"/>
      <c r="AC501" s="197"/>
    </row>
    <row r="502" spans="1:29">
      <c r="A502" s="192"/>
      <c r="B502" s="83"/>
      <c r="C502" s="195"/>
      <c r="D502" s="195"/>
      <c r="E502" s="197"/>
      <c r="F502" s="197"/>
      <c r="G502" s="197"/>
      <c r="H502" s="197"/>
      <c r="I502" s="197"/>
      <c r="J502" s="197"/>
      <c r="K502" s="197"/>
      <c r="L502" s="197"/>
      <c r="M502" s="197"/>
      <c r="N502" s="3"/>
      <c r="O502" s="3"/>
      <c r="P502" s="278"/>
      <c r="Q502" s="278"/>
      <c r="R502" s="192"/>
      <c r="S502" s="83"/>
      <c r="T502" s="195"/>
      <c r="U502" s="197"/>
      <c r="V502" s="197"/>
      <c r="W502" s="197"/>
      <c r="X502" s="197"/>
      <c r="Y502" s="197"/>
      <c r="Z502" s="343"/>
      <c r="AA502" s="197"/>
      <c r="AB502" s="197"/>
      <c r="AC502" s="197"/>
    </row>
    <row r="503" spans="1:29">
      <c r="A503" s="192"/>
      <c r="B503" s="83"/>
      <c r="C503" s="195"/>
      <c r="D503" s="195"/>
      <c r="E503" s="197"/>
      <c r="F503" s="197"/>
      <c r="G503" s="197"/>
      <c r="H503" s="197"/>
      <c r="I503" s="197"/>
      <c r="J503" s="197"/>
      <c r="K503" s="197"/>
      <c r="L503" s="197"/>
      <c r="M503" s="197"/>
      <c r="N503" s="3"/>
      <c r="O503" s="3"/>
      <c r="P503" s="278"/>
      <c r="Q503" s="278"/>
      <c r="R503" s="192"/>
      <c r="S503" s="83"/>
      <c r="T503" s="195"/>
      <c r="U503" s="197"/>
      <c r="V503" s="197"/>
      <c r="W503" s="197"/>
      <c r="X503" s="197"/>
      <c r="Y503" s="197"/>
      <c r="Z503" s="343"/>
      <c r="AA503" s="197"/>
      <c r="AB503" s="197"/>
      <c r="AC503" s="197"/>
    </row>
    <row r="504" spans="1:29">
      <c r="A504" s="192"/>
      <c r="B504" s="83"/>
      <c r="C504" s="195"/>
      <c r="D504" s="195"/>
      <c r="E504" s="197"/>
      <c r="F504" s="197"/>
      <c r="G504" s="197"/>
      <c r="H504" s="197"/>
      <c r="I504" s="197"/>
      <c r="J504" s="197"/>
      <c r="K504" s="197"/>
      <c r="L504" s="197"/>
      <c r="M504" s="197"/>
      <c r="N504" s="3"/>
      <c r="O504" s="3"/>
      <c r="P504" s="278"/>
      <c r="Q504" s="278"/>
      <c r="R504" s="192"/>
      <c r="S504" s="83"/>
      <c r="T504" s="195"/>
      <c r="U504" s="197"/>
      <c r="V504" s="197"/>
      <c r="W504" s="197"/>
      <c r="X504" s="197"/>
      <c r="Y504" s="197"/>
      <c r="Z504" s="343"/>
      <c r="AA504" s="197"/>
      <c r="AB504" s="197"/>
      <c r="AC504" s="197"/>
    </row>
    <row r="505" spans="1:29">
      <c r="A505" s="21"/>
      <c r="B505" s="3"/>
      <c r="C505" s="3"/>
      <c r="D505" s="3"/>
      <c r="E505" s="3"/>
      <c r="F505" s="3"/>
      <c r="G505" s="159"/>
      <c r="H505" s="158"/>
      <c r="I505" s="158"/>
      <c r="J505" s="158"/>
      <c r="K505" s="159"/>
      <c r="L505" s="3"/>
      <c r="M505" s="3"/>
      <c r="N505" s="3"/>
      <c r="O505" s="3"/>
      <c r="P505" s="278"/>
      <c r="Q505" s="278"/>
      <c r="R505" s="21"/>
      <c r="S505" s="3"/>
      <c r="T505" s="3"/>
      <c r="U505" s="3"/>
      <c r="V505" s="3"/>
      <c r="W505" s="158"/>
      <c r="X505" s="158"/>
      <c r="Y505" s="158"/>
      <c r="Z505" s="328"/>
      <c r="AA505" s="159"/>
      <c r="AB505" s="158"/>
      <c r="AC505" s="158"/>
    </row>
    <row r="506" spans="1:29">
      <c r="A506" s="21"/>
      <c r="B506" s="3"/>
      <c r="C506" s="3"/>
      <c r="D506" s="3"/>
      <c r="E506" s="3"/>
      <c r="F506" s="3"/>
      <c r="G506" s="159"/>
      <c r="H506" s="158"/>
      <c r="I506" s="158"/>
      <c r="J506" s="158"/>
      <c r="K506" s="159"/>
      <c r="L506" s="3"/>
      <c r="M506" s="3"/>
      <c r="N506" s="3"/>
      <c r="O506" s="3"/>
      <c r="P506" s="278"/>
      <c r="Q506" s="278"/>
      <c r="R506" s="21"/>
      <c r="S506" s="3"/>
      <c r="T506" s="3"/>
      <c r="U506" s="3"/>
      <c r="V506" s="3"/>
      <c r="W506" s="158"/>
      <c r="X506" s="158"/>
      <c r="Y506" s="158"/>
      <c r="Z506" s="328"/>
      <c r="AA506" s="159"/>
      <c r="AB506" s="158"/>
      <c r="AC506" s="158"/>
    </row>
    <row r="507" spans="1:29">
      <c r="A507" s="21"/>
      <c r="B507" s="3"/>
      <c r="C507" s="3"/>
      <c r="D507" s="3"/>
      <c r="E507" s="3"/>
      <c r="F507" s="3"/>
      <c r="G507" s="159"/>
      <c r="H507" s="158"/>
      <c r="I507" s="158"/>
      <c r="J507" s="158"/>
      <c r="K507" s="159"/>
      <c r="L507" s="3"/>
      <c r="M507" s="3"/>
      <c r="R507" s="21"/>
      <c r="S507" s="3"/>
      <c r="T507" s="3"/>
      <c r="U507" s="3"/>
      <c r="V507" s="3"/>
      <c r="W507" s="158"/>
      <c r="X507" s="158"/>
      <c r="Y507" s="158"/>
      <c r="Z507" s="328"/>
      <c r="AA507" s="159"/>
      <c r="AB507" s="158"/>
      <c r="AC507" s="158"/>
    </row>
    <row r="508" spans="1:29">
      <c r="A508" s="21"/>
      <c r="B508" s="3"/>
      <c r="C508" s="3"/>
      <c r="D508" s="3"/>
      <c r="E508" s="3"/>
      <c r="F508" s="3"/>
      <c r="G508" s="159"/>
      <c r="H508" s="158"/>
      <c r="I508" s="158"/>
      <c r="J508" s="158"/>
      <c r="K508" s="159"/>
      <c r="L508" s="3"/>
      <c r="M508" s="3"/>
      <c r="R508" s="21"/>
      <c r="S508" s="3"/>
      <c r="T508" s="3"/>
      <c r="U508" s="3"/>
      <c r="V508" s="3"/>
      <c r="W508" s="158"/>
      <c r="X508" s="158"/>
      <c r="Y508" s="158"/>
      <c r="Z508" s="328"/>
      <c r="AA508" s="159"/>
      <c r="AB508" s="158"/>
      <c r="AC508" s="158"/>
    </row>
    <row r="509" spans="1:29">
      <c r="A509" s="21"/>
      <c r="B509" s="3"/>
      <c r="C509" s="3"/>
      <c r="D509" s="3"/>
      <c r="E509" s="3"/>
      <c r="F509" s="3"/>
      <c r="G509" s="159"/>
      <c r="H509" s="158"/>
      <c r="I509" s="158"/>
      <c r="J509" s="158"/>
      <c r="K509" s="159"/>
      <c r="L509" s="3"/>
      <c r="M509" s="3"/>
      <c r="R509" s="21"/>
      <c r="S509" s="3"/>
      <c r="T509" s="3"/>
      <c r="U509" s="3"/>
      <c r="V509" s="3"/>
      <c r="W509" s="158"/>
      <c r="X509" s="158"/>
      <c r="Y509" s="158"/>
      <c r="Z509" s="328"/>
      <c r="AA509" s="159"/>
      <c r="AB509" s="158"/>
      <c r="AC509" s="158"/>
    </row>
    <row r="510" spans="1:29">
      <c r="A510" s="21"/>
      <c r="B510" s="3"/>
      <c r="C510" s="3"/>
      <c r="D510" s="3"/>
      <c r="E510" s="3"/>
      <c r="F510" s="3"/>
      <c r="G510" s="159"/>
      <c r="H510" s="158"/>
      <c r="I510" s="158"/>
      <c r="J510" s="158"/>
      <c r="K510" s="159"/>
      <c r="L510" s="3"/>
      <c r="M510" s="3"/>
      <c r="R510" s="21"/>
      <c r="S510" s="3"/>
      <c r="T510" s="3"/>
      <c r="U510" s="3"/>
      <c r="V510" s="3"/>
      <c r="W510" s="158"/>
      <c r="X510" s="158"/>
      <c r="Y510" s="158"/>
      <c r="Z510" s="328"/>
      <c r="AA510" s="159"/>
      <c r="AB510" s="158"/>
      <c r="AC510" s="158"/>
    </row>
    <row r="511" spans="1:29">
      <c r="A511" s="21"/>
      <c r="B511" s="3"/>
      <c r="C511" s="3"/>
      <c r="D511" s="3"/>
      <c r="E511" s="3"/>
      <c r="F511" s="3"/>
      <c r="G511" s="159"/>
      <c r="H511" s="158"/>
      <c r="I511" s="158"/>
      <c r="J511" s="158"/>
      <c r="K511" s="159"/>
      <c r="L511" s="3"/>
      <c r="M511" s="3"/>
      <c r="R511" s="21"/>
      <c r="S511" s="3"/>
      <c r="T511" s="3"/>
      <c r="U511" s="3"/>
      <c r="V511" s="3"/>
      <c r="W511" s="158"/>
      <c r="X511" s="158"/>
      <c r="Y511" s="158"/>
      <c r="Z511" s="328"/>
      <c r="AA511" s="159"/>
      <c r="AB511" s="158"/>
      <c r="AC511" s="158"/>
    </row>
    <row r="512" spans="1:29">
      <c r="A512" s="21"/>
      <c r="B512" s="3"/>
      <c r="C512" s="3"/>
      <c r="D512" s="3"/>
      <c r="E512" s="3"/>
      <c r="F512" s="3"/>
      <c r="G512" s="159"/>
      <c r="H512" s="158"/>
      <c r="I512" s="158"/>
      <c r="J512" s="158"/>
      <c r="K512" s="159"/>
      <c r="L512" s="3"/>
      <c r="M512" s="3"/>
      <c r="R512" s="21"/>
      <c r="S512" s="3"/>
      <c r="T512" s="3"/>
      <c r="U512" s="3"/>
      <c r="V512" s="3"/>
      <c r="W512" s="158"/>
      <c r="X512" s="158"/>
      <c r="Y512" s="158"/>
      <c r="Z512" s="328"/>
      <c r="AA512" s="159"/>
      <c r="AB512" s="158"/>
      <c r="AC512" s="158"/>
    </row>
    <row r="513" spans="1:29">
      <c r="A513" s="21"/>
      <c r="B513" s="3"/>
      <c r="C513" s="3"/>
      <c r="D513" s="3"/>
      <c r="E513" s="3"/>
      <c r="F513" s="3"/>
      <c r="G513" s="159"/>
      <c r="H513" s="158"/>
      <c r="I513" s="158"/>
      <c r="J513" s="158"/>
      <c r="K513" s="159"/>
      <c r="L513" s="3"/>
      <c r="M513" s="3"/>
      <c r="R513" s="21"/>
      <c r="S513" s="3"/>
      <c r="T513" s="3"/>
      <c r="U513" s="3"/>
      <c r="V513" s="3"/>
      <c r="W513" s="158"/>
      <c r="X513" s="158"/>
      <c r="Y513" s="158"/>
      <c r="Z513" s="328"/>
      <c r="AA513" s="159"/>
      <c r="AB513" s="158"/>
      <c r="AC513" s="158"/>
    </row>
    <row r="514" spans="1:29">
      <c r="A514" s="21"/>
      <c r="B514" s="3"/>
      <c r="C514" s="3"/>
      <c r="D514" s="3"/>
      <c r="E514" s="3"/>
      <c r="F514" s="3"/>
      <c r="G514" s="159"/>
      <c r="H514" s="158"/>
      <c r="I514" s="158"/>
      <c r="J514" s="158"/>
      <c r="K514" s="159"/>
      <c r="L514" s="3"/>
      <c r="M514" s="3"/>
      <c r="R514" s="21"/>
      <c r="S514" s="3"/>
      <c r="T514" s="3"/>
      <c r="U514" s="3"/>
      <c r="V514" s="3"/>
      <c r="W514" s="158"/>
      <c r="X514" s="158"/>
      <c r="Y514" s="158"/>
      <c r="Z514" s="328"/>
      <c r="AA514" s="159"/>
      <c r="AB514" s="158"/>
      <c r="AC514" s="158"/>
    </row>
    <row r="515" spans="1:29">
      <c r="A515" s="21"/>
      <c r="B515" s="3"/>
      <c r="C515" s="3"/>
      <c r="D515" s="3"/>
      <c r="E515" s="3"/>
      <c r="F515" s="3"/>
      <c r="G515" s="159"/>
      <c r="H515" s="158"/>
      <c r="I515" s="158"/>
      <c r="J515" s="158"/>
      <c r="K515" s="159"/>
      <c r="L515" s="3"/>
      <c r="M515" s="3"/>
      <c r="R515" s="21"/>
      <c r="S515" s="3"/>
      <c r="T515" s="3"/>
      <c r="U515" s="3"/>
      <c r="V515" s="3"/>
      <c r="W515" s="158"/>
      <c r="X515" s="158"/>
      <c r="Y515" s="158"/>
      <c r="Z515" s="328"/>
      <c r="AA515" s="159"/>
      <c r="AB515" s="158"/>
      <c r="AC515" s="158"/>
    </row>
    <row r="516" spans="1:29">
      <c r="A516" s="21"/>
      <c r="B516" s="3"/>
      <c r="C516" s="3"/>
      <c r="D516" s="3"/>
      <c r="E516" s="3"/>
      <c r="F516" s="3"/>
      <c r="G516" s="159"/>
      <c r="H516" s="158"/>
      <c r="I516" s="158"/>
      <c r="J516" s="158"/>
      <c r="K516" s="159"/>
      <c r="L516" s="3"/>
      <c r="M516" s="3"/>
      <c r="R516" s="21"/>
      <c r="S516" s="3"/>
      <c r="T516" s="3"/>
      <c r="U516" s="3"/>
      <c r="V516" s="3"/>
      <c r="W516" s="158"/>
      <c r="X516" s="158"/>
      <c r="Y516" s="158"/>
      <c r="Z516" s="328"/>
      <c r="AA516" s="159"/>
      <c r="AB516" s="158"/>
      <c r="AC516" s="158"/>
    </row>
  </sheetData>
  <mergeCells count="220">
    <mergeCell ref="B491:E491"/>
    <mergeCell ref="S491:U491"/>
    <mergeCell ref="B485:E485"/>
    <mergeCell ref="S485:U485"/>
    <mergeCell ref="B486:E486"/>
    <mergeCell ref="S486:U486"/>
    <mergeCell ref="B487:E487"/>
    <mergeCell ref="S487:U487"/>
    <mergeCell ref="W411:AB411"/>
    <mergeCell ref="B482:E482"/>
    <mergeCell ref="S482:U482"/>
    <mergeCell ref="B483:E483"/>
    <mergeCell ref="S483:U483"/>
    <mergeCell ref="B484:E484"/>
    <mergeCell ref="S484:U484"/>
    <mergeCell ref="L387:O387"/>
    <mergeCell ref="L388:O388"/>
    <mergeCell ref="W399:AB399"/>
    <mergeCell ref="G402:M402"/>
    <mergeCell ref="G403:M403"/>
    <mergeCell ref="W410:AB410"/>
    <mergeCell ref="L381:O381"/>
    <mergeCell ref="L382:O382"/>
    <mergeCell ref="L383:O383"/>
    <mergeCell ref="L384:O384"/>
    <mergeCell ref="L385:O385"/>
    <mergeCell ref="L386:O386"/>
    <mergeCell ref="L368:O368"/>
    <mergeCell ref="L371:O371"/>
    <mergeCell ref="L372:O372"/>
    <mergeCell ref="L373:O373"/>
    <mergeCell ref="L374:O374"/>
    <mergeCell ref="L380:O380"/>
    <mergeCell ref="B357:G357"/>
    <mergeCell ref="S357:W357"/>
    <mergeCell ref="L359:O359"/>
    <mergeCell ref="L362:O362"/>
    <mergeCell ref="B366:G366"/>
    <mergeCell ref="S366:W366"/>
    <mergeCell ref="L343:O343"/>
    <mergeCell ref="B347:G347"/>
    <mergeCell ref="S347:W347"/>
    <mergeCell ref="L349:O349"/>
    <mergeCell ref="L352:O352"/>
    <mergeCell ref="L353:O353"/>
    <mergeCell ref="L332:O332"/>
    <mergeCell ref="L333:O333"/>
    <mergeCell ref="B337:G337"/>
    <mergeCell ref="S337:W337"/>
    <mergeCell ref="L339:O339"/>
    <mergeCell ref="L342:O342"/>
    <mergeCell ref="L319:O319"/>
    <mergeCell ref="L322:O322"/>
    <mergeCell ref="L323:O323"/>
    <mergeCell ref="B327:G327"/>
    <mergeCell ref="S327:W327"/>
    <mergeCell ref="L329:O329"/>
    <mergeCell ref="L287:O287"/>
    <mergeCell ref="B308:G308"/>
    <mergeCell ref="S308:W308"/>
    <mergeCell ref="L310:O310"/>
    <mergeCell ref="L313:O313"/>
    <mergeCell ref="B317:G317"/>
    <mergeCell ref="S317:W317"/>
    <mergeCell ref="L271:O271"/>
    <mergeCell ref="L274:O274"/>
    <mergeCell ref="L277:O277"/>
    <mergeCell ref="L280:O280"/>
    <mergeCell ref="L281:O281"/>
    <mergeCell ref="L282:O282"/>
    <mergeCell ref="L261:O261"/>
    <mergeCell ref="L262:O262"/>
    <mergeCell ref="L265:O265"/>
    <mergeCell ref="L266:O266"/>
    <mergeCell ref="L269:O269"/>
    <mergeCell ref="L270:O270"/>
    <mergeCell ref="L249:O249"/>
    <mergeCell ref="L250:O250"/>
    <mergeCell ref="L253:O253"/>
    <mergeCell ref="L254:O254"/>
    <mergeCell ref="L255:O255"/>
    <mergeCell ref="L256:O256"/>
    <mergeCell ref="L241:O241"/>
    <mergeCell ref="L242:O242"/>
    <mergeCell ref="L243:O243"/>
    <mergeCell ref="L244:O244"/>
    <mergeCell ref="L247:O247"/>
    <mergeCell ref="L248:O248"/>
    <mergeCell ref="L227:O227"/>
    <mergeCell ref="L228:O228"/>
    <mergeCell ref="L235:O235"/>
    <mergeCell ref="L236:O236"/>
    <mergeCell ref="L237:O237"/>
    <mergeCell ref="L238:O238"/>
    <mergeCell ref="L213:O213"/>
    <mergeCell ref="L214:O214"/>
    <mergeCell ref="L215:O215"/>
    <mergeCell ref="L220:O220"/>
    <mergeCell ref="L221:O221"/>
    <mergeCell ref="L226:O226"/>
    <mergeCell ref="L207:O207"/>
    <mergeCell ref="L208:O208"/>
    <mergeCell ref="L209:O209"/>
    <mergeCell ref="L210:O210"/>
    <mergeCell ref="L211:O211"/>
    <mergeCell ref="L212:O212"/>
    <mergeCell ref="L201:O201"/>
    <mergeCell ref="L202:O202"/>
    <mergeCell ref="L203:O203"/>
    <mergeCell ref="L204:O204"/>
    <mergeCell ref="L205:O205"/>
    <mergeCell ref="L206:O206"/>
    <mergeCell ref="L195:O195"/>
    <mergeCell ref="L196:O196"/>
    <mergeCell ref="L197:O197"/>
    <mergeCell ref="L198:O198"/>
    <mergeCell ref="L199:O199"/>
    <mergeCell ref="L200:O200"/>
    <mergeCell ref="L183:O183"/>
    <mergeCell ref="L184:O184"/>
    <mergeCell ref="L185:O185"/>
    <mergeCell ref="L186:O186"/>
    <mergeCell ref="L187:O187"/>
    <mergeCell ref="L188:O188"/>
    <mergeCell ref="L177:O177"/>
    <mergeCell ref="L178:O178"/>
    <mergeCell ref="L179:O179"/>
    <mergeCell ref="L180:O180"/>
    <mergeCell ref="L181:O181"/>
    <mergeCell ref="L182:O182"/>
    <mergeCell ref="L167:O167"/>
    <mergeCell ref="L172:O172"/>
    <mergeCell ref="L173:O173"/>
    <mergeCell ref="L174:O174"/>
    <mergeCell ref="L175:O175"/>
    <mergeCell ref="L176:O176"/>
    <mergeCell ref="L155:O155"/>
    <mergeCell ref="L158:O158"/>
    <mergeCell ref="L159:O159"/>
    <mergeCell ref="L160:O160"/>
    <mergeCell ref="L161:O161"/>
    <mergeCell ref="L162:O162"/>
    <mergeCell ref="L135:O135"/>
    <mergeCell ref="L140:O140"/>
    <mergeCell ref="L143:O143"/>
    <mergeCell ref="L146:O146"/>
    <mergeCell ref="L149:O149"/>
    <mergeCell ref="L152:O152"/>
    <mergeCell ref="L123:O123"/>
    <mergeCell ref="L124:O124"/>
    <mergeCell ref="L125:O125"/>
    <mergeCell ref="L126:O126"/>
    <mergeCell ref="L129:O129"/>
    <mergeCell ref="L132:O132"/>
    <mergeCell ref="L115:O115"/>
    <mergeCell ref="L118:O118"/>
    <mergeCell ref="L119:O119"/>
    <mergeCell ref="L120:O120"/>
    <mergeCell ref="L121:O121"/>
    <mergeCell ref="L122:O122"/>
    <mergeCell ref="L103:O103"/>
    <mergeCell ref="L104:O104"/>
    <mergeCell ref="L105:O105"/>
    <mergeCell ref="L108:O108"/>
    <mergeCell ref="L111:O111"/>
    <mergeCell ref="L114:O114"/>
    <mergeCell ref="L85:O85"/>
    <mergeCell ref="L88:O88"/>
    <mergeCell ref="L91:O91"/>
    <mergeCell ref="L92:O92"/>
    <mergeCell ref="L95:O95"/>
    <mergeCell ref="L98:O98"/>
    <mergeCell ref="L75:O75"/>
    <mergeCell ref="L78:O78"/>
    <mergeCell ref="L79:O79"/>
    <mergeCell ref="L80:O80"/>
    <mergeCell ref="L83:O83"/>
    <mergeCell ref="L84:O84"/>
    <mergeCell ref="L65:O65"/>
    <mergeCell ref="L66:O66"/>
    <mergeCell ref="L67:O67"/>
    <mergeCell ref="L68:O68"/>
    <mergeCell ref="L69:O69"/>
    <mergeCell ref="L70:O70"/>
    <mergeCell ref="L57:O57"/>
    <mergeCell ref="L58:O58"/>
    <mergeCell ref="L59:O59"/>
    <mergeCell ref="L60:O60"/>
    <mergeCell ref="L61:O61"/>
    <mergeCell ref="L64:O64"/>
    <mergeCell ref="L41:O41"/>
    <mergeCell ref="L44:O44"/>
    <mergeCell ref="L47:O47"/>
    <mergeCell ref="L50:O50"/>
    <mergeCell ref="L53:O53"/>
    <mergeCell ref="L54:O54"/>
    <mergeCell ref="L31:O31"/>
    <mergeCell ref="L36:O36"/>
    <mergeCell ref="L37:O37"/>
    <mergeCell ref="L38:O38"/>
    <mergeCell ref="L39:O39"/>
    <mergeCell ref="L40:O40"/>
    <mergeCell ref="L19:O19"/>
    <mergeCell ref="L22:O22"/>
    <mergeCell ref="L23:O23"/>
    <mergeCell ref="L24:O24"/>
    <mergeCell ref="L27:O27"/>
    <mergeCell ref="L30:O30"/>
    <mergeCell ref="L5:O5"/>
    <mergeCell ref="L8:O8"/>
    <mergeCell ref="L11:O11"/>
    <mergeCell ref="L14:O14"/>
    <mergeCell ref="L17:O17"/>
    <mergeCell ref="L18:O18"/>
    <mergeCell ref="B1:G1"/>
    <mergeCell ref="S1:W1"/>
    <mergeCell ref="B2:G2"/>
    <mergeCell ref="S2:W2"/>
    <mergeCell ref="B3:G3"/>
    <mergeCell ref="S3:W3"/>
  </mergeCell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G384"/>
  <sheetViews>
    <sheetView topLeftCell="A55" workbookViewId="0">
      <selection activeCell="I11" sqref="I11"/>
    </sheetView>
  </sheetViews>
  <sheetFormatPr baseColWidth="10" defaultRowHeight="15"/>
  <cols>
    <col min="1" max="1" width="3.140625" customWidth="1"/>
    <col min="2" max="2" width="37.7109375" customWidth="1"/>
  </cols>
  <sheetData>
    <row r="2" spans="1:7" ht="15.75">
      <c r="A2" s="1"/>
      <c r="B2" s="356" t="s">
        <v>0</v>
      </c>
      <c r="C2" s="356"/>
      <c r="D2" s="276"/>
      <c r="E2" s="276"/>
      <c r="F2" s="3"/>
      <c r="G2" s="3"/>
    </row>
    <row r="3" spans="1:7" ht="15.75">
      <c r="A3" s="1"/>
      <c r="B3" s="356" t="s">
        <v>456</v>
      </c>
      <c r="C3" s="356"/>
      <c r="D3" s="276"/>
      <c r="E3" s="276"/>
      <c r="F3" s="3"/>
      <c r="G3" s="3"/>
    </row>
    <row r="4" spans="1:7" ht="15.75">
      <c r="A4" s="1"/>
      <c r="B4" s="357"/>
      <c r="C4" s="357"/>
      <c r="D4" s="277"/>
      <c r="E4" s="277"/>
      <c r="F4" s="3"/>
      <c r="G4" s="3"/>
    </row>
    <row r="5" spans="1:7" ht="18">
      <c r="A5" s="1"/>
      <c r="B5" s="5" t="s">
        <v>2</v>
      </c>
      <c r="C5" s="6"/>
      <c r="D5" s="8"/>
      <c r="E5" s="8"/>
      <c r="F5" s="10"/>
      <c r="G5" s="10"/>
    </row>
    <row r="6" spans="1:7" ht="38.25">
      <c r="A6" s="11"/>
      <c r="B6" s="12" t="s">
        <v>3</v>
      </c>
      <c r="C6" s="12" t="s">
        <v>4</v>
      </c>
      <c r="D6" s="358" t="s">
        <v>13</v>
      </c>
      <c r="E6" s="359"/>
      <c r="F6" s="359"/>
      <c r="G6" s="360"/>
    </row>
    <row r="7" spans="1:7" ht="15.75" thickBot="1">
      <c r="A7" s="15"/>
      <c r="B7" s="16"/>
      <c r="C7" s="16"/>
      <c r="D7" s="16"/>
      <c r="E7" s="16"/>
      <c r="F7" s="17"/>
      <c r="G7" s="17"/>
    </row>
    <row r="8" spans="1:7" ht="15.75" thickBot="1">
      <c r="A8" s="18"/>
      <c r="B8" s="19" t="s">
        <v>15</v>
      </c>
      <c r="C8" s="16"/>
      <c r="D8" s="20"/>
      <c r="E8" s="20"/>
      <c r="F8" s="3"/>
      <c r="G8" s="21"/>
    </row>
    <row r="9" spans="1:7">
      <c r="A9" s="22">
        <v>1</v>
      </c>
      <c r="B9" s="23" t="s">
        <v>16</v>
      </c>
      <c r="C9" s="24">
        <v>225000</v>
      </c>
      <c r="D9" s="370"/>
      <c r="E9" s="371"/>
      <c r="F9" s="371"/>
      <c r="G9" s="372"/>
    </row>
    <row r="10" spans="1:7" ht="15.75" thickBot="1">
      <c r="A10" s="11"/>
      <c r="B10" s="27"/>
      <c r="C10" s="28"/>
      <c r="D10" s="30"/>
      <c r="E10" s="30"/>
      <c r="F10" s="3"/>
    </row>
    <row r="11" spans="1:7" ht="15.75" thickBot="1">
      <c r="A11" s="11"/>
      <c r="B11" s="19" t="s">
        <v>17</v>
      </c>
      <c r="C11" s="31"/>
      <c r="D11" s="34"/>
      <c r="E11" s="34"/>
      <c r="F11" s="3"/>
    </row>
    <row r="12" spans="1:7">
      <c r="A12" s="35">
        <v>2</v>
      </c>
      <c r="B12" s="36" t="s">
        <v>18</v>
      </c>
      <c r="C12" s="37">
        <v>215000</v>
      </c>
      <c r="D12" s="373"/>
      <c r="E12" s="374"/>
      <c r="F12" s="374"/>
      <c r="G12" s="375"/>
    </row>
    <row r="13" spans="1:7" ht="15.75" thickBot="1">
      <c r="A13" s="11"/>
      <c r="B13" s="38"/>
      <c r="C13" s="40"/>
      <c r="D13" s="40"/>
      <c r="E13" s="40"/>
      <c r="F13" s="3"/>
    </row>
    <row r="14" spans="1:7" ht="15.75" thickBot="1">
      <c r="A14" s="11"/>
      <c r="B14" s="42" t="s">
        <v>19</v>
      </c>
      <c r="C14" s="43"/>
      <c r="D14" s="43"/>
      <c r="E14" s="43"/>
      <c r="F14" s="3"/>
    </row>
    <row r="15" spans="1:7">
      <c r="A15" s="49">
        <v>3</v>
      </c>
      <c r="B15" s="47" t="s">
        <v>27</v>
      </c>
      <c r="C15" s="24">
        <v>215000</v>
      </c>
      <c r="D15" s="373"/>
      <c r="E15" s="374"/>
      <c r="F15" s="374"/>
      <c r="G15" s="375"/>
    </row>
    <row r="16" spans="1:7" ht="15.75" thickBot="1">
      <c r="A16" s="11"/>
      <c r="B16" s="46"/>
      <c r="C16" s="40"/>
      <c r="D16" s="40"/>
      <c r="E16" s="40"/>
      <c r="F16" s="3"/>
    </row>
    <row r="17" spans="1:7" ht="15.75" thickBot="1">
      <c r="A17" s="11"/>
      <c r="B17" s="42" t="s">
        <v>22</v>
      </c>
      <c r="C17" s="40"/>
      <c r="D17" s="40"/>
      <c r="E17" s="40"/>
      <c r="F17" s="3"/>
    </row>
    <row r="18" spans="1:7">
      <c r="A18" s="35">
        <v>4</v>
      </c>
      <c r="B18" s="47" t="s">
        <v>24</v>
      </c>
      <c r="C18" s="24">
        <v>334000</v>
      </c>
      <c r="D18" s="373"/>
      <c r="E18" s="374"/>
      <c r="F18" s="374"/>
      <c r="G18" s="375"/>
    </row>
    <row r="19" spans="1:7">
      <c r="A19" s="35">
        <v>5</v>
      </c>
      <c r="B19" s="47" t="s">
        <v>381</v>
      </c>
      <c r="C19" s="24">
        <v>444444</v>
      </c>
      <c r="D19" s="373"/>
      <c r="E19" s="374"/>
      <c r="F19" s="374"/>
      <c r="G19" s="375"/>
    </row>
    <row r="20" spans="1:7" ht="15.75" thickBot="1">
      <c r="A20" s="11"/>
      <c r="B20" s="46"/>
      <c r="C20" s="39"/>
      <c r="D20" s="40"/>
      <c r="E20" s="40"/>
      <c r="F20" s="3"/>
    </row>
    <row r="21" spans="1:7" ht="15.75" thickBot="1">
      <c r="A21" s="11"/>
      <c r="B21" s="19" t="s">
        <v>25</v>
      </c>
      <c r="C21" s="48"/>
      <c r="D21" s="43"/>
      <c r="E21" s="43"/>
      <c r="F21" s="3"/>
    </row>
    <row r="22" spans="1:7">
      <c r="A22" s="35">
        <v>6</v>
      </c>
      <c r="B22" s="36" t="s">
        <v>26</v>
      </c>
      <c r="C22" s="24">
        <v>130000</v>
      </c>
      <c r="D22" s="373"/>
      <c r="E22" s="374"/>
      <c r="F22" s="374"/>
      <c r="G22" s="375"/>
    </row>
    <row r="23" spans="1:7">
      <c r="A23" s="49">
        <v>7</v>
      </c>
      <c r="B23" s="47" t="s">
        <v>354</v>
      </c>
      <c r="C23" s="24">
        <v>215000</v>
      </c>
      <c r="D23" s="373"/>
      <c r="E23" s="374"/>
      <c r="F23" s="374"/>
      <c r="G23" s="375"/>
    </row>
    <row r="24" spans="1:7">
      <c r="A24" s="49">
        <v>8</v>
      </c>
      <c r="B24" s="47" t="s">
        <v>383</v>
      </c>
      <c r="C24" s="24">
        <v>100000</v>
      </c>
      <c r="D24" s="373"/>
      <c r="E24" s="374"/>
      <c r="F24" s="374"/>
      <c r="G24" s="375"/>
    </row>
    <row r="25" spans="1:7" ht="15.75" thickBot="1">
      <c r="A25" s="11"/>
      <c r="B25" s="46"/>
      <c r="C25" s="39"/>
      <c r="D25" s="40"/>
      <c r="E25" s="40"/>
      <c r="F25" s="3"/>
    </row>
    <row r="26" spans="1:7" ht="15.75" thickBot="1">
      <c r="A26" s="18"/>
      <c r="B26" s="19" t="s">
        <v>29</v>
      </c>
      <c r="C26" s="39"/>
      <c r="D26" s="40"/>
      <c r="E26" s="40"/>
      <c r="F26" s="3"/>
    </row>
    <row r="27" spans="1:7">
      <c r="A27" s="50">
        <v>9</v>
      </c>
      <c r="B27" s="36" t="s">
        <v>30</v>
      </c>
      <c r="C27" s="24">
        <f>270000</f>
        <v>270000</v>
      </c>
      <c r="D27" s="373"/>
      <c r="E27" s="374"/>
      <c r="F27" s="374"/>
      <c r="G27" s="375"/>
    </row>
    <row r="28" spans="1:7" ht="15.75" thickBot="1">
      <c r="A28" s="11"/>
      <c r="B28" s="51"/>
      <c r="C28" s="40"/>
      <c r="D28" s="40"/>
      <c r="E28" s="40"/>
      <c r="F28" s="3"/>
    </row>
    <row r="29" spans="1:7" ht="15.75" thickBot="1">
      <c r="A29" s="11"/>
      <c r="B29" s="19" t="s">
        <v>31</v>
      </c>
      <c r="C29" s="52"/>
      <c r="D29" s="43"/>
      <c r="E29" s="43"/>
      <c r="F29" s="3"/>
    </row>
    <row r="30" spans="1:7">
      <c r="A30" s="50">
        <v>10</v>
      </c>
      <c r="B30" s="90" t="s">
        <v>104</v>
      </c>
      <c r="C30" s="24">
        <v>250000</v>
      </c>
      <c r="D30" s="373"/>
      <c r="E30" s="374"/>
      <c r="F30" s="374"/>
      <c r="G30" s="375"/>
    </row>
    <row r="31" spans="1:7">
      <c r="A31" s="50">
        <v>11</v>
      </c>
      <c r="B31" s="47" t="s">
        <v>326</v>
      </c>
      <c r="C31" s="24">
        <v>210000</v>
      </c>
      <c r="D31" s="373"/>
      <c r="E31" s="374"/>
      <c r="F31" s="374"/>
      <c r="G31" s="375"/>
    </row>
    <row r="32" spans="1:7" ht="15.75" thickBot="1">
      <c r="A32" s="11"/>
      <c r="B32" s="38"/>
      <c r="C32" s="39"/>
      <c r="D32" s="55"/>
      <c r="E32" s="55"/>
      <c r="F32" s="3"/>
    </row>
    <row r="33" spans="1:7" ht="15.75" thickBot="1">
      <c r="A33" s="11"/>
      <c r="B33" s="56" t="s">
        <v>34</v>
      </c>
      <c r="C33" s="57">
        <f t="shared" ref="C33" si="0">SUM(C9:C31)</f>
        <v>2608444</v>
      </c>
      <c r="D33" s="224"/>
      <c r="E33" s="55"/>
      <c r="F33" s="3"/>
    </row>
    <row r="34" spans="1:7" ht="15.75" thickBot="1">
      <c r="A34" s="11"/>
      <c r="B34" s="46"/>
      <c r="C34" s="39"/>
      <c r="D34" s="40"/>
      <c r="E34" s="40"/>
    </row>
    <row r="35" spans="1:7" ht="15.75" thickBot="1">
      <c r="A35" s="11"/>
      <c r="B35" s="19" t="s">
        <v>35</v>
      </c>
      <c r="C35" s="39"/>
      <c r="D35" s="40"/>
      <c r="E35" s="40"/>
    </row>
    <row r="36" spans="1:7">
      <c r="A36" s="35">
        <v>12</v>
      </c>
      <c r="B36" s="36" t="s">
        <v>36</v>
      </c>
      <c r="C36" s="37">
        <v>130000</v>
      </c>
      <c r="D36" s="373"/>
      <c r="E36" s="374"/>
      <c r="F36" s="374"/>
      <c r="G36" s="375"/>
    </row>
    <row r="37" spans="1:7">
      <c r="A37" s="35">
        <v>13</v>
      </c>
      <c r="B37" s="54" t="s">
        <v>37</v>
      </c>
      <c r="C37" s="24">
        <v>120000</v>
      </c>
      <c r="D37" s="373"/>
      <c r="E37" s="374"/>
      <c r="F37" s="374"/>
      <c r="G37" s="375"/>
    </row>
    <row r="38" spans="1:7">
      <c r="A38" s="35">
        <v>14</v>
      </c>
      <c r="B38" s="47" t="s">
        <v>39</v>
      </c>
      <c r="C38" s="24">
        <v>444444</v>
      </c>
      <c r="D38" s="373"/>
      <c r="E38" s="374"/>
      <c r="F38" s="374"/>
      <c r="G38" s="375"/>
    </row>
    <row r="39" spans="1:7">
      <c r="A39" s="35">
        <v>15</v>
      </c>
      <c r="B39" s="47" t="s">
        <v>327</v>
      </c>
      <c r="C39" s="24">
        <v>210000</v>
      </c>
      <c r="D39" s="373"/>
      <c r="E39" s="374"/>
      <c r="F39" s="374"/>
      <c r="G39" s="375"/>
    </row>
    <row r="40" spans="1:7">
      <c r="A40" s="35">
        <v>16</v>
      </c>
      <c r="B40" s="47" t="s">
        <v>358</v>
      </c>
      <c r="C40" s="24">
        <v>300000</v>
      </c>
      <c r="D40" s="373"/>
      <c r="E40" s="374"/>
      <c r="F40" s="374"/>
      <c r="G40" s="375"/>
    </row>
    <row r="41" spans="1:7" ht="15.75" thickBot="1">
      <c r="A41" s="11"/>
      <c r="B41" s="46"/>
      <c r="C41" s="40"/>
      <c r="D41" s="40"/>
      <c r="E41" s="40"/>
    </row>
    <row r="42" spans="1:7" ht="15.75" thickBot="1">
      <c r="A42" s="11"/>
      <c r="B42" s="19" t="s">
        <v>40</v>
      </c>
      <c r="C42" s="60"/>
      <c r="D42" s="40"/>
      <c r="E42" s="40"/>
    </row>
    <row r="43" spans="1:7">
      <c r="A43" s="35">
        <v>17</v>
      </c>
      <c r="B43" s="36" t="s">
        <v>41</v>
      </c>
      <c r="C43" s="53">
        <v>220000</v>
      </c>
      <c r="D43" s="373"/>
      <c r="E43" s="374"/>
      <c r="F43" s="374"/>
      <c r="G43" s="375"/>
    </row>
    <row r="44" spans="1:7" ht="15.75" thickBot="1">
      <c r="A44" s="11"/>
      <c r="B44" s="46"/>
      <c r="C44" s="40"/>
      <c r="D44" s="40"/>
      <c r="E44" s="40"/>
    </row>
    <row r="45" spans="1:7" ht="15.75" thickBot="1">
      <c r="A45" s="11"/>
      <c r="B45" s="42" t="s">
        <v>42</v>
      </c>
      <c r="C45" s="60"/>
      <c r="D45" s="40"/>
      <c r="E45" s="40"/>
    </row>
    <row r="46" spans="1:7">
      <c r="A46" s="35">
        <v>18</v>
      </c>
      <c r="B46" s="36" t="s">
        <v>43</v>
      </c>
      <c r="C46" s="63">
        <v>350000</v>
      </c>
      <c r="D46" s="373"/>
      <c r="E46" s="374"/>
      <c r="F46" s="374"/>
      <c r="G46" s="375"/>
    </row>
    <row r="47" spans="1:7" ht="15.75" thickBot="1">
      <c r="A47" s="11"/>
      <c r="B47" s="64"/>
      <c r="C47" s="40"/>
      <c r="D47" s="40"/>
      <c r="E47" s="40"/>
    </row>
    <row r="48" spans="1:7" ht="15.75" thickBot="1">
      <c r="A48" s="11"/>
      <c r="B48" s="19" t="s">
        <v>46</v>
      </c>
      <c r="C48" s="40"/>
      <c r="D48" s="40"/>
      <c r="E48" s="40"/>
    </row>
    <row r="49" spans="1:7">
      <c r="A49" s="44">
        <v>19</v>
      </c>
      <c r="B49" s="36" t="s">
        <v>47</v>
      </c>
      <c r="C49" s="37">
        <v>470000</v>
      </c>
      <c r="D49" s="373"/>
      <c r="E49" s="374"/>
      <c r="F49" s="374"/>
      <c r="G49" s="375"/>
    </row>
    <row r="50" spans="1:7">
      <c r="A50" s="44">
        <v>20</v>
      </c>
      <c r="B50" s="47" t="s">
        <v>48</v>
      </c>
      <c r="C50" s="24">
        <v>210000</v>
      </c>
      <c r="D50" s="373"/>
      <c r="E50" s="374"/>
      <c r="F50" s="374"/>
      <c r="G50" s="375"/>
    </row>
    <row r="51" spans="1:7" ht="15.75" thickBot="1">
      <c r="A51" s="11"/>
      <c r="B51" s="46"/>
      <c r="C51" s="39"/>
      <c r="D51" s="40"/>
      <c r="E51" s="40"/>
    </row>
    <row r="52" spans="1:7" ht="15.75" thickBot="1">
      <c r="A52" s="11"/>
      <c r="B52" s="19" t="s">
        <v>51</v>
      </c>
      <c r="C52" s="39"/>
      <c r="D52" s="40"/>
      <c r="E52" s="40"/>
    </row>
    <row r="53" spans="1:7">
      <c r="A53" s="35">
        <v>21</v>
      </c>
      <c r="B53" s="23" t="s">
        <v>52</v>
      </c>
      <c r="C53" s="24">
        <v>240000</v>
      </c>
      <c r="D53" s="373"/>
      <c r="E53" s="374"/>
      <c r="F53" s="374"/>
      <c r="G53" s="375"/>
    </row>
    <row r="54" spans="1:7">
      <c r="A54" s="35">
        <v>22</v>
      </c>
      <c r="B54" s="47" t="s">
        <v>385</v>
      </c>
      <c r="C54" s="24">
        <v>220000</v>
      </c>
      <c r="D54" s="373"/>
      <c r="E54" s="374"/>
      <c r="F54" s="374"/>
      <c r="G54" s="375"/>
    </row>
    <row r="55" spans="1:7">
      <c r="A55" s="35">
        <v>23</v>
      </c>
      <c r="B55" s="47" t="s">
        <v>54</v>
      </c>
      <c r="C55" s="24">
        <v>500000</v>
      </c>
      <c r="D55" s="373"/>
      <c r="E55" s="374"/>
      <c r="F55" s="374"/>
      <c r="G55" s="375"/>
    </row>
    <row r="56" spans="1:7">
      <c r="A56" s="35">
        <v>24</v>
      </c>
      <c r="B56" s="47" t="s">
        <v>419</v>
      </c>
      <c r="C56" s="24">
        <v>100000</v>
      </c>
      <c r="D56" s="373"/>
      <c r="E56" s="374"/>
      <c r="F56" s="374"/>
      <c r="G56" s="375"/>
    </row>
    <row r="57" spans="1:7" ht="15.75" thickBot="1">
      <c r="A57" s="11"/>
      <c r="B57" s="46"/>
      <c r="C57" s="34"/>
      <c r="D57" s="34"/>
      <c r="E57" s="34"/>
    </row>
    <row r="58" spans="1:7" ht="15.75" thickBot="1">
      <c r="A58" s="11"/>
      <c r="B58" s="19" t="s">
        <v>56</v>
      </c>
      <c r="C58" s="34"/>
      <c r="D58" s="34"/>
      <c r="E58" s="34"/>
      <c r="F58" s="51"/>
      <c r="G58" s="51"/>
    </row>
    <row r="59" spans="1:7">
      <c r="A59" s="35">
        <v>25</v>
      </c>
      <c r="B59" s="67" t="s">
        <v>58</v>
      </c>
      <c r="C59" s="24">
        <v>430000</v>
      </c>
      <c r="D59" s="373"/>
      <c r="E59" s="374"/>
      <c r="F59" s="374"/>
      <c r="G59" s="375"/>
    </row>
    <row r="60" spans="1:7">
      <c r="A60" s="35">
        <v>26</v>
      </c>
      <c r="B60" s="68" t="s">
        <v>59</v>
      </c>
      <c r="C60" s="24">
        <v>230000</v>
      </c>
      <c r="D60" s="373"/>
      <c r="E60" s="374"/>
      <c r="F60" s="374"/>
      <c r="G60" s="375"/>
    </row>
    <row r="61" spans="1:7">
      <c r="A61" s="35">
        <v>27</v>
      </c>
      <c r="B61" s="47" t="s">
        <v>60</v>
      </c>
      <c r="C61" s="24">
        <v>310000</v>
      </c>
      <c r="D61" s="373"/>
      <c r="E61" s="374"/>
      <c r="F61" s="374"/>
      <c r="G61" s="375"/>
    </row>
    <row r="62" spans="1:7">
      <c r="A62" s="35">
        <v>28</v>
      </c>
      <c r="B62" s="47" t="s">
        <v>63</v>
      </c>
      <c r="C62" s="24">
        <v>222222</v>
      </c>
      <c r="D62" s="373"/>
      <c r="E62" s="374"/>
      <c r="F62" s="374"/>
      <c r="G62" s="375"/>
    </row>
    <row r="63" spans="1:7">
      <c r="A63" s="35">
        <v>29</v>
      </c>
      <c r="B63" s="47" t="s">
        <v>64</v>
      </c>
      <c r="C63" s="24">
        <v>240000</v>
      </c>
      <c r="D63" s="373"/>
      <c r="E63" s="374"/>
      <c r="F63" s="374"/>
      <c r="G63" s="375"/>
    </row>
    <row r="64" spans="1:7">
      <c r="A64" s="35">
        <v>30</v>
      </c>
      <c r="B64" s="47" t="s">
        <v>360</v>
      </c>
      <c r="C64" s="24">
        <v>630000</v>
      </c>
      <c r="D64" s="373"/>
      <c r="E64" s="374"/>
      <c r="F64" s="374"/>
      <c r="G64" s="375"/>
    </row>
    <row r="65" spans="1:7">
      <c r="A65" s="35">
        <v>31</v>
      </c>
      <c r="B65" s="47" t="s">
        <v>421</v>
      </c>
      <c r="C65" s="24">
        <v>240000</v>
      </c>
      <c r="D65" s="373"/>
      <c r="E65" s="374"/>
      <c r="F65" s="374"/>
      <c r="G65" s="375"/>
    </row>
    <row r="66" spans="1:7" ht="15.75" thickBot="1">
      <c r="A66" s="11"/>
      <c r="B66" s="46"/>
      <c r="C66" s="39"/>
      <c r="D66" s="40"/>
      <c r="E66" s="40"/>
    </row>
    <row r="67" spans="1:7" ht="15.75" thickBot="1">
      <c r="A67" s="225"/>
      <c r="B67" s="56" t="s">
        <v>34</v>
      </c>
      <c r="C67" s="57">
        <f t="shared" ref="C67" si="1">SUM(C36:C66)</f>
        <v>5816666</v>
      </c>
      <c r="D67" s="226"/>
      <c r="E67" s="226"/>
      <c r="F67" s="227"/>
      <c r="G67" s="227"/>
    </row>
    <row r="68" spans="1:7" ht="15.75" thickBot="1">
      <c r="A68" s="11"/>
      <c r="B68" s="46"/>
      <c r="C68" s="39"/>
      <c r="D68" s="40"/>
      <c r="E68" s="40"/>
    </row>
    <row r="69" spans="1:7" ht="15.75" thickBot="1">
      <c r="A69" s="11"/>
      <c r="B69" s="19" t="s">
        <v>65</v>
      </c>
      <c r="C69" s="39"/>
      <c r="D69" s="40"/>
      <c r="E69" s="40"/>
    </row>
    <row r="70" spans="1:7">
      <c r="A70" s="71">
        <v>32</v>
      </c>
      <c r="B70" s="36" t="s">
        <v>66</v>
      </c>
      <c r="C70" s="37">
        <v>210000</v>
      </c>
      <c r="D70" s="373"/>
      <c r="E70" s="374"/>
      <c r="F70" s="374"/>
      <c r="G70" s="375"/>
    </row>
    <row r="71" spans="1:7" ht="15.75" thickBot="1">
      <c r="A71" s="11"/>
      <c r="C71" s="55"/>
      <c r="D71" s="55"/>
      <c r="E71" s="55"/>
    </row>
    <row r="72" spans="1:7" ht="15.75" thickBot="1">
      <c r="A72" s="11"/>
      <c r="B72" s="42" t="s">
        <v>68</v>
      </c>
      <c r="C72" s="55"/>
      <c r="D72" s="55"/>
      <c r="E72" s="55"/>
    </row>
    <row r="73" spans="1:7">
      <c r="A73" s="35">
        <v>33</v>
      </c>
      <c r="B73" s="36" t="s">
        <v>69</v>
      </c>
      <c r="C73" s="24">
        <v>320000</v>
      </c>
      <c r="D73" s="373"/>
      <c r="E73" s="374"/>
      <c r="F73" s="374"/>
      <c r="G73" s="375"/>
    </row>
    <row r="74" spans="1:7">
      <c r="A74" s="35">
        <v>34</v>
      </c>
      <c r="B74" s="47" t="s">
        <v>70</v>
      </c>
      <c r="C74" s="24">
        <v>240000</v>
      </c>
      <c r="D74" s="373"/>
      <c r="E74" s="374"/>
      <c r="F74" s="374"/>
      <c r="G74" s="375"/>
    </row>
    <row r="75" spans="1:7">
      <c r="A75" s="35">
        <v>35</v>
      </c>
      <c r="B75" s="47" t="s">
        <v>71</v>
      </c>
      <c r="C75" s="24">
        <v>160000</v>
      </c>
      <c r="D75" s="373"/>
      <c r="E75" s="374"/>
      <c r="F75" s="374"/>
      <c r="G75" s="375"/>
    </row>
    <row r="76" spans="1:7" ht="15.75" thickBot="1">
      <c r="A76" s="11"/>
      <c r="B76" s="46"/>
      <c r="C76" s="40"/>
      <c r="D76" s="40"/>
      <c r="E76" s="40"/>
    </row>
    <row r="77" spans="1:7" ht="15.75" thickBot="1">
      <c r="A77" s="11"/>
      <c r="B77" s="19" t="s">
        <v>72</v>
      </c>
      <c r="C77" s="40"/>
      <c r="D77" s="40"/>
      <c r="E77" s="40"/>
    </row>
    <row r="78" spans="1:7">
      <c r="A78" s="35">
        <v>36</v>
      </c>
      <c r="B78" s="36" t="s">
        <v>73</v>
      </c>
      <c r="C78" s="37">
        <v>280000</v>
      </c>
      <c r="D78" s="373"/>
      <c r="E78" s="374"/>
      <c r="F78" s="374"/>
      <c r="G78" s="375"/>
    </row>
    <row r="79" spans="1:7">
      <c r="A79" s="35">
        <v>37</v>
      </c>
      <c r="B79" s="47" t="s">
        <v>74</v>
      </c>
      <c r="C79" s="24">
        <v>215000</v>
      </c>
      <c r="D79" s="373" t="s">
        <v>457</v>
      </c>
      <c r="E79" s="374"/>
      <c r="F79" s="374"/>
      <c r="G79" s="375"/>
    </row>
    <row r="80" spans="1:7">
      <c r="A80" s="35">
        <v>38</v>
      </c>
      <c r="B80" s="47" t="s">
        <v>75</v>
      </c>
      <c r="C80" s="72">
        <v>130000</v>
      </c>
      <c r="D80" s="373"/>
      <c r="E80" s="374"/>
      <c r="F80" s="374"/>
      <c r="G80" s="375"/>
    </row>
    <row r="81" spans="1:7" ht="15.75" thickBot="1">
      <c r="A81" s="73"/>
    </row>
    <row r="82" spans="1:7" ht="15.75" thickBot="1">
      <c r="A82" s="73"/>
      <c r="B82" s="76" t="s">
        <v>76</v>
      </c>
    </row>
    <row r="83" spans="1:7">
      <c r="A83" s="35">
        <v>39</v>
      </c>
      <c r="B83" s="36" t="s">
        <v>77</v>
      </c>
      <c r="C83" s="37">
        <v>220000</v>
      </c>
      <c r="D83" s="373"/>
      <c r="E83" s="374"/>
      <c r="F83" s="374"/>
      <c r="G83" s="375"/>
    </row>
    <row r="84" spans="1:7" ht="15.75" thickBot="1">
      <c r="A84" s="73"/>
    </row>
    <row r="85" spans="1:7" ht="15.75" thickBot="1">
      <c r="A85" s="11"/>
      <c r="B85" s="42" t="s">
        <v>78</v>
      </c>
      <c r="C85" s="40"/>
      <c r="D85" s="40"/>
      <c r="E85" s="40"/>
    </row>
    <row r="86" spans="1:7">
      <c r="A86" s="44">
        <v>40</v>
      </c>
      <c r="B86" s="36" t="s">
        <v>79</v>
      </c>
      <c r="C86" s="24">
        <v>230000</v>
      </c>
      <c r="D86" s="373"/>
      <c r="E86" s="374"/>
      <c r="F86" s="374"/>
      <c r="G86" s="375"/>
    </row>
    <row r="87" spans="1:7">
      <c r="A87" s="35">
        <v>41</v>
      </c>
      <c r="B87" s="54" t="s">
        <v>80</v>
      </c>
      <c r="C87" s="24">
        <v>215000</v>
      </c>
      <c r="D87" s="373" t="s">
        <v>458</v>
      </c>
      <c r="E87" s="374"/>
      <c r="F87" s="374"/>
      <c r="G87" s="375"/>
    </row>
    <row r="88" spans="1:7" ht="15.75" thickBot="1">
      <c r="A88" s="11"/>
      <c r="B88" s="46"/>
      <c r="C88" s="78"/>
      <c r="D88" s="40"/>
      <c r="E88" s="40"/>
      <c r="F88" s="40"/>
      <c r="G88" s="40"/>
    </row>
    <row r="89" spans="1:7" ht="15.75" thickBot="1">
      <c r="B89" s="42" t="s">
        <v>82</v>
      </c>
      <c r="C89" s="62"/>
      <c r="D89" s="40"/>
      <c r="E89" s="40"/>
    </row>
    <row r="90" spans="1:7">
      <c r="A90" s="35">
        <v>42</v>
      </c>
      <c r="B90" s="36" t="s">
        <v>83</v>
      </c>
      <c r="C90" s="63">
        <v>300000</v>
      </c>
      <c r="D90" s="373"/>
      <c r="E90" s="374"/>
      <c r="F90" s="374"/>
      <c r="G90" s="375"/>
    </row>
    <row r="91" spans="1:7" ht="15.75" thickBot="1">
      <c r="A91" s="35"/>
      <c r="B91" s="46"/>
      <c r="C91" s="40"/>
    </row>
    <row r="92" spans="1:7" ht="15.75" thickBot="1">
      <c r="A92" s="11"/>
      <c r="B92" s="42" t="s">
        <v>84</v>
      </c>
      <c r="C92" s="60"/>
      <c r="D92" s="40"/>
      <c r="E92" s="40"/>
    </row>
    <row r="93" spans="1:7">
      <c r="A93" s="79">
        <v>43</v>
      </c>
      <c r="B93" s="36" t="s">
        <v>85</v>
      </c>
      <c r="C93" s="63">
        <v>740000</v>
      </c>
      <c r="D93" s="373"/>
      <c r="E93" s="374"/>
      <c r="F93" s="374"/>
      <c r="G93" s="375"/>
    </row>
    <row r="94" spans="1:7" ht="15.75" thickBot="1">
      <c r="B94" s="46"/>
      <c r="C94" s="39"/>
    </row>
    <row r="95" spans="1:7" ht="15.75" thickBot="1">
      <c r="A95" s="80"/>
      <c r="B95" s="56" t="s">
        <v>34</v>
      </c>
      <c r="C95" s="57">
        <f t="shared" ref="C95" si="2">SUM(C70:C94)</f>
        <v>3260000</v>
      </c>
      <c r="D95" s="40"/>
      <c r="E95" s="40"/>
      <c r="F95" s="40"/>
      <c r="G95" s="40"/>
    </row>
    <row r="96" spans="1:7" ht="15.75" thickBot="1">
      <c r="A96" s="80"/>
      <c r="B96" s="46"/>
      <c r="C96" s="39"/>
      <c r="D96" s="40"/>
      <c r="E96" s="40"/>
      <c r="F96" s="40"/>
      <c r="G96" s="40"/>
    </row>
    <row r="97" spans="1:7" ht="15.75" thickBot="1">
      <c r="A97" s="80"/>
      <c r="B97" s="42" t="s">
        <v>86</v>
      </c>
      <c r="C97" s="39"/>
      <c r="D97" s="40"/>
      <c r="E97" s="40"/>
    </row>
    <row r="98" spans="1:7">
      <c r="A98" s="79">
        <v>44</v>
      </c>
      <c r="B98" s="36" t="s">
        <v>87</v>
      </c>
      <c r="C98" s="24">
        <v>135000</v>
      </c>
      <c r="D98" s="376" t="s">
        <v>459</v>
      </c>
      <c r="E98" s="377"/>
      <c r="F98" s="377"/>
      <c r="G98" s="378"/>
    </row>
    <row r="99" spans="1:7">
      <c r="A99" s="79">
        <v>45</v>
      </c>
      <c r="B99" s="47" t="s">
        <v>88</v>
      </c>
      <c r="C99" s="24">
        <v>350000</v>
      </c>
      <c r="D99" s="373"/>
      <c r="E99" s="374"/>
      <c r="F99" s="374"/>
      <c r="G99" s="375"/>
    </row>
    <row r="100" spans="1:7">
      <c r="A100" s="79">
        <v>46</v>
      </c>
      <c r="B100" s="47" t="s">
        <v>89</v>
      </c>
      <c r="C100" s="24">
        <v>210000</v>
      </c>
      <c r="D100" s="373"/>
      <c r="E100" s="374"/>
      <c r="F100" s="374"/>
      <c r="G100" s="375"/>
    </row>
    <row r="101" spans="1:7" ht="15.75" thickBot="1">
      <c r="A101" s="80"/>
      <c r="B101" s="46"/>
      <c r="C101" s="40"/>
      <c r="D101" s="40"/>
      <c r="E101" s="40"/>
    </row>
    <row r="102" spans="1:7" ht="15.75" thickBot="1">
      <c r="A102" s="49"/>
      <c r="B102" s="19" t="s">
        <v>91</v>
      </c>
      <c r="C102" s="60"/>
      <c r="D102" s="40"/>
      <c r="E102" s="40"/>
    </row>
    <row r="103" spans="1:7">
      <c r="A103" s="35">
        <v>47</v>
      </c>
      <c r="B103" s="36" t="s">
        <v>92</v>
      </c>
      <c r="C103" s="24">
        <v>210000</v>
      </c>
      <c r="D103" s="373"/>
      <c r="E103" s="374"/>
      <c r="F103" s="374"/>
      <c r="G103" s="375"/>
    </row>
    <row r="104" spans="1:7" ht="15.75" thickBot="1">
      <c r="A104" s="11"/>
      <c r="B104" s="46"/>
      <c r="C104" s="40"/>
      <c r="D104" s="40"/>
      <c r="E104" s="40"/>
    </row>
    <row r="105" spans="1:7" ht="15.75" thickBot="1">
      <c r="A105" s="49"/>
      <c r="B105" s="19" t="s">
        <v>93</v>
      </c>
      <c r="C105" s="60"/>
      <c r="D105" s="40"/>
      <c r="E105" s="40"/>
    </row>
    <row r="106" spans="1:7">
      <c r="A106" s="35">
        <v>48</v>
      </c>
      <c r="B106" s="36" t="s">
        <v>94</v>
      </c>
      <c r="C106" s="24">
        <v>215000</v>
      </c>
      <c r="D106" s="373"/>
      <c r="E106" s="374"/>
      <c r="F106" s="374"/>
      <c r="G106" s="375"/>
    </row>
    <row r="107" spans="1:7" ht="15.75" thickBot="1">
      <c r="A107" s="11"/>
      <c r="B107" s="46"/>
      <c r="C107" s="40"/>
      <c r="D107" s="40"/>
      <c r="E107" s="40"/>
    </row>
    <row r="108" spans="1:7" ht="15.75" thickBot="1">
      <c r="A108" s="11"/>
      <c r="B108" s="19" t="s">
        <v>95</v>
      </c>
      <c r="C108" s="34"/>
      <c r="D108" s="34"/>
      <c r="E108" s="34"/>
    </row>
    <row r="109" spans="1:7">
      <c r="A109" s="35">
        <v>49</v>
      </c>
      <c r="B109" s="36" t="s">
        <v>96</v>
      </c>
      <c r="C109" s="24">
        <v>215000</v>
      </c>
      <c r="D109" s="373"/>
      <c r="E109" s="374"/>
      <c r="F109" s="374"/>
      <c r="G109" s="375"/>
    </row>
    <row r="110" spans="1:7" ht="15.75" thickBot="1">
      <c r="A110" s="11"/>
      <c r="B110" s="83"/>
      <c r="C110" s="84"/>
      <c r="D110" s="84"/>
      <c r="E110" s="84"/>
    </row>
    <row r="111" spans="1:7" ht="15.75" thickBot="1">
      <c r="A111" s="11"/>
      <c r="B111" s="19" t="s">
        <v>98</v>
      </c>
      <c r="C111" s="40"/>
      <c r="D111" s="40"/>
      <c r="E111" s="40"/>
    </row>
    <row r="112" spans="1:7">
      <c r="A112" s="35">
        <v>50</v>
      </c>
      <c r="B112" s="85" t="s">
        <v>99</v>
      </c>
      <c r="C112" s="24">
        <v>375000</v>
      </c>
      <c r="D112" s="373"/>
      <c r="E112" s="374"/>
      <c r="F112" s="374"/>
      <c r="G112" s="375"/>
    </row>
    <row r="113" spans="1:7">
      <c r="A113" s="50">
        <v>51</v>
      </c>
      <c r="B113" s="90" t="s">
        <v>100</v>
      </c>
      <c r="C113" s="24">
        <v>855556</v>
      </c>
      <c r="D113" s="373"/>
      <c r="E113" s="374"/>
      <c r="F113" s="374"/>
      <c r="G113" s="375"/>
    </row>
    <row r="114" spans="1:7">
      <c r="A114" s="50">
        <v>52</v>
      </c>
      <c r="B114" s="89" t="s">
        <v>102</v>
      </c>
      <c r="C114" s="24">
        <v>0</v>
      </c>
      <c r="D114" s="373" t="s">
        <v>460</v>
      </c>
      <c r="E114" s="374"/>
      <c r="F114" s="374"/>
      <c r="G114" s="375"/>
    </row>
    <row r="115" spans="1:7">
      <c r="A115" s="35">
        <v>53</v>
      </c>
      <c r="B115" s="90" t="s">
        <v>103</v>
      </c>
      <c r="C115" s="24">
        <v>555556</v>
      </c>
      <c r="D115" s="373"/>
      <c r="E115" s="374"/>
      <c r="F115" s="374"/>
      <c r="G115" s="375"/>
    </row>
    <row r="116" spans="1:7">
      <c r="A116" s="50">
        <v>54</v>
      </c>
      <c r="B116" s="89" t="s">
        <v>275</v>
      </c>
      <c r="C116" s="24">
        <v>855556</v>
      </c>
      <c r="D116" s="373" t="s">
        <v>461</v>
      </c>
      <c r="E116" s="374"/>
      <c r="F116" s="374"/>
      <c r="G116" s="375"/>
    </row>
    <row r="117" spans="1:7">
      <c r="A117" s="50">
        <v>55</v>
      </c>
      <c r="B117" s="90" t="s">
        <v>276</v>
      </c>
      <c r="C117" s="24">
        <v>855556</v>
      </c>
      <c r="D117" s="373"/>
      <c r="E117" s="374"/>
      <c r="F117" s="374"/>
      <c r="G117" s="375"/>
    </row>
    <row r="118" spans="1:7">
      <c r="A118" s="35">
        <v>56</v>
      </c>
      <c r="B118" s="90" t="s">
        <v>277</v>
      </c>
      <c r="C118" s="24">
        <v>855556</v>
      </c>
      <c r="D118" s="373"/>
      <c r="E118" s="374"/>
      <c r="F118" s="374"/>
      <c r="G118" s="375"/>
    </row>
    <row r="119" spans="1:7">
      <c r="A119" s="50">
        <v>57</v>
      </c>
      <c r="B119" s="90" t="s">
        <v>365</v>
      </c>
      <c r="C119" s="24">
        <v>280000</v>
      </c>
      <c r="D119" s="373"/>
      <c r="E119" s="374"/>
      <c r="F119" s="374"/>
      <c r="G119" s="375"/>
    </row>
    <row r="120" spans="1:7">
      <c r="A120" s="50">
        <v>58</v>
      </c>
      <c r="B120" s="90" t="s">
        <v>269</v>
      </c>
      <c r="C120" s="24">
        <v>666667</v>
      </c>
      <c r="D120" s="373"/>
      <c r="E120" s="374"/>
      <c r="F120" s="374"/>
      <c r="G120" s="375"/>
    </row>
    <row r="121" spans="1:7" ht="15.75" thickBot="1">
      <c r="A121" s="11"/>
      <c r="B121" s="83"/>
      <c r="C121" s="82"/>
      <c r="D121" s="34"/>
      <c r="E121" s="34"/>
    </row>
    <row r="122" spans="1:7" ht="15.75" thickBot="1">
      <c r="A122" s="11"/>
      <c r="B122" s="19" t="s">
        <v>105</v>
      </c>
      <c r="C122" s="82"/>
      <c r="D122" s="34"/>
      <c r="E122" s="34"/>
    </row>
    <row r="123" spans="1:7">
      <c r="A123" s="50">
        <v>59</v>
      </c>
      <c r="B123" s="91" t="s">
        <v>106</v>
      </c>
      <c r="C123" s="37">
        <v>360000</v>
      </c>
      <c r="D123" s="373"/>
      <c r="E123" s="374"/>
      <c r="F123" s="374"/>
      <c r="G123" s="375"/>
    </row>
    <row r="124" spans="1:7" ht="15.75" thickBot="1">
      <c r="A124" s="92"/>
      <c r="B124" s="83"/>
      <c r="C124" s="69"/>
      <c r="D124" s="40"/>
      <c r="E124" s="40"/>
      <c r="F124" s="40"/>
      <c r="G124" s="40"/>
    </row>
    <row r="125" spans="1:7" ht="15.75" thickBot="1">
      <c r="A125" s="11"/>
      <c r="B125" s="19" t="s">
        <v>107</v>
      </c>
      <c r="C125" s="34"/>
      <c r="D125" s="34"/>
      <c r="E125" s="34"/>
    </row>
    <row r="126" spans="1:7">
      <c r="A126" s="50">
        <v>60</v>
      </c>
      <c r="B126" s="91" t="s">
        <v>108</v>
      </c>
      <c r="C126" s="24">
        <v>210000</v>
      </c>
      <c r="D126" s="373"/>
      <c r="E126" s="374"/>
      <c r="F126" s="374"/>
      <c r="G126" s="375"/>
    </row>
    <row r="127" spans="1:7" ht="15.75" thickBot="1">
      <c r="A127" s="92"/>
      <c r="B127" s="83"/>
      <c r="C127" s="40"/>
      <c r="D127" s="40"/>
      <c r="E127" s="40"/>
      <c r="F127" s="51"/>
      <c r="G127" s="51"/>
    </row>
    <row r="128" spans="1:7" ht="15.75" thickBot="1">
      <c r="A128" s="92"/>
      <c r="B128" s="19" t="s">
        <v>109</v>
      </c>
      <c r="C128" s="40"/>
      <c r="D128" s="40"/>
      <c r="E128" s="40"/>
      <c r="F128" s="51"/>
      <c r="G128" s="51"/>
    </row>
    <row r="129" spans="1:7">
      <c r="A129" s="50">
        <v>61</v>
      </c>
      <c r="B129" s="91" t="s">
        <v>110</v>
      </c>
      <c r="C129" s="24">
        <v>100000</v>
      </c>
      <c r="D129" s="373"/>
      <c r="E129" s="374"/>
      <c r="F129" s="374"/>
      <c r="G129" s="375"/>
    </row>
    <row r="130" spans="1:7" ht="15.75" thickBot="1">
      <c r="A130" s="92"/>
      <c r="B130" s="83"/>
      <c r="C130" s="59"/>
      <c r="D130" s="40"/>
      <c r="E130" s="40"/>
      <c r="F130" s="51"/>
      <c r="G130" s="51"/>
    </row>
    <row r="131" spans="1:7" ht="15.75" thickBot="1">
      <c r="A131" s="92"/>
      <c r="B131" s="56" t="s">
        <v>34</v>
      </c>
      <c r="C131" s="57">
        <f t="shared" ref="C131" si="3">SUM(C98:C130)</f>
        <v>7304447</v>
      </c>
      <c r="D131" s="40"/>
      <c r="E131" s="40"/>
      <c r="F131" s="51"/>
      <c r="G131" s="51"/>
    </row>
    <row r="132" spans="1:7" ht="15.75" thickBot="1">
      <c r="A132" s="92"/>
      <c r="B132" s="83"/>
      <c r="C132" s="59"/>
      <c r="D132" s="40"/>
      <c r="E132" s="40"/>
      <c r="F132" s="51"/>
      <c r="G132" s="51"/>
    </row>
    <row r="133" spans="1:7" ht="15.75" thickBot="1">
      <c r="A133" s="11"/>
      <c r="B133" s="93" t="s">
        <v>111</v>
      </c>
      <c r="C133" s="82"/>
      <c r="D133" s="34"/>
      <c r="E133" s="34"/>
    </row>
    <row r="134" spans="1:7">
      <c r="A134" s="50">
        <v>62</v>
      </c>
      <c r="B134" s="91" t="s">
        <v>112</v>
      </c>
      <c r="C134" s="24">
        <v>52500</v>
      </c>
      <c r="D134" s="373"/>
      <c r="E134" s="374"/>
      <c r="F134" s="374"/>
      <c r="G134" s="375"/>
    </row>
    <row r="135" spans="1:7" ht="15.75" thickBot="1">
      <c r="A135" s="92"/>
      <c r="B135" s="83"/>
      <c r="C135" s="59"/>
      <c r="D135" s="40"/>
      <c r="E135" s="40"/>
      <c r="F135" s="51"/>
      <c r="G135" s="51"/>
    </row>
    <row r="136" spans="1:7" ht="15.75" thickBot="1">
      <c r="A136" s="11"/>
      <c r="B136" s="94" t="s">
        <v>388</v>
      </c>
      <c r="C136" s="95"/>
      <c r="D136" s="96"/>
      <c r="E136" s="96"/>
    </row>
    <row r="137" spans="1:7">
      <c r="A137" s="50">
        <v>63</v>
      </c>
      <c r="B137" s="91" t="s">
        <v>118</v>
      </c>
      <c r="C137" s="97">
        <v>100000</v>
      </c>
      <c r="D137" s="373"/>
      <c r="E137" s="374"/>
      <c r="F137" s="374"/>
      <c r="G137" s="375"/>
    </row>
    <row r="138" spans="1:7" ht="15.75" thickBot="1">
      <c r="A138" s="92"/>
      <c r="B138" s="83"/>
      <c r="C138" s="59"/>
      <c r="D138" s="40"/>
      <c r="E138" s="40"/>
      <c r="F138" s="51"/>
      <c r="G138" s="51"/>
    </row>
    <row r="139" spans="1:7" ht="15.75" thickBot="1">
      <c r="A139" s="92"/>
      <c r="B139" s="19" t="s">
        <v>115</v>
      </c>
      <c r="C139" s="59"/>
      <c r="D139" s="40"/>
      <c r="E139" s="40"/>
      <c r="F139" s="51"/>
      <c r="G139" s="51"/>
    </row>
    <row r="140" spans="1:7">
      <c r="A140" s="35">
        <v>64</v>
      </c>
      <c r="B140" s="36" t="s">
        <v>116</v>
      </c>
      <c r="C140" s="24">
        <v>105000</v>
      </c>
      <c r="D140" s="373"/>
      <c r="E140" s="374"/>
      <c r="F140" s="374"/>
      <c r="G140" s="375"/>
    </row>
    <row r="141" spans="1:7" ht="15.75" thickBot="1">
      <c r="A141" s="11"/>
      <c r="B141" s="46"/>
      <c r="C141" s="40"/>
      <c r="D141" s="40"/>
      <c r="E141" s="40"/>
    </row>
    <row r="142" spans="1:7" ht="15.75" thickBot="1">
      <c r="A142" s="92"/>
      <c r="B142" s="76" t="s">
        <v>119</v>
      </c>
      <c r="C142" s="77"/>
      <c r="D142" s="40"/>
      <c r="E142" s="40"/>
      <c r="F142" s="100"/>
      <c r="G142" s="100"/>
    </row>
    <row r="143" spans="1:7">
      <c r="A143" s="50">
        <v>65</v>
      </c>
      <c r="B143" s="101" t="s">
        <v>120</v>
      </c>
      <c r="C143" s="24">
        <v>388889</v>
      </c>
      <c r="D143" s="373"/>
      <c r="E143" s="374"/>
      <c r="F143" s="374"/>
      <c r="G143" s="375"/>
    </row>
    <row r="144" spans="1:7" ht="15.75" thickBot="1">
      <c r="A144" s="11"/>
      <c r="B144" s="46"/>
      <c r="C144" s="39"/>
      <c r="D144" s="40"/>
      <c r="E144" s="40"/>
      <c r="F144" s="100"/>
      <c r="G144" s="100"/>
    </row>
    <row r="145" spans="1:7" ht="15.75" thickBot="1">
      <c r="A145" s="92"/>
      <c r="B145" s="76" t="s">
        <v>121</v>
      </c>
      <c r="C145" s="77"/>
      <c r="D145" s="40"/>
      <c r="E145" s="40"/>
      <c r="F145" s="100"/>
      <c r="G145" s="100"/>
    </row>
    <row r="146" spans="1:7">
      <c r="A146" s="35">
        <v>66</v>
      </c>
      <c r="B146" s="101" t="s">
        <v>122</v>
      </c>
      <c r="C146" s="24">
        <v>100000</v>
      </c>
      <c r="D146" s="373" t="s">
        <v>457</v>
      </c>
      <c r="E146" s="374"/>
      <c r="F146" s="374"/>
      <c r="G146" s="375"/>
    </row>
    <row r="147" spans="1:7" ht="15.75" thickBot="1">
      <c r="A147" s="11"/>
      <c r="B147" s="46"/>
      <c r="C147" s="40"/>
      <c r="D147" s="40"/>
      <c r="E147" s="40"/>
      <c r="F147" s="100"/>
      <c r="G147" s="100"/>
    </row>
    <row r="148" spans="1:7" ht="15.75" thickBot="1">
      <c r="A148" s="11"/>
      <c r="B148" s="76" t="s">
        <v>123</v>
      </c>
      <c r="C148" s="40"/>
      <c r="D148" s="40"/>
      <c r="E148" s="40"/>
      <c r="F148" s="100"/>
      <c r="G148" s="100"/>
    </row>
    <row r="149" spans="1:7">
      <c r="A149" s="35">
        <v>67</v>
      </c>
      <c r="B149" s="101" t="s">
        <v>390</v>
      </c>
      <c r="C149" s="24">
        <v>250000</v>
      </c>
      <c r="D149" s="373"/>
      <c r="E149" s="374"/>
      <c r="F149" s="374"/>
      <c r="G149" s="375"/>
    </row>
    <row r="150" spans="1:7" ht="15.75" thickBot="1">
      <c r="A150" s="11"/>
      <c r="B150" s="46"/>
      <c r="C150" s="69"/>
      <c r="D150" s="40"/>
      <c r="E150" s="40"/>
      <c r="F150" s="40"/>
      <c r="G150" s="40"/>
    </row>
    <row r="151" spans="1:7" ht="15.75" thickBot="1">
      <c r="A151" s="11"/>
      <c r="B151" s="99" t="s">
        <v>125</v>
      </c>
      <c r="C151" s="102"/>
      <c r="D151" s="102"/>
      <c r="E151" s="102"/>
    </row>
    <row r="152" spans="1:7">
      <c r="A152" s="35">
        <v>68</v>
      </c>
      <c r="B152" s="104" t="s">
        <v>126</v>
      </c>
      <c r="C152" s="24">
        <v>170000</v>
      </c>
      <c r="D152" s="373"/>
      <c r="E152" s="374"/>
      <c r="F152" s="374"/>
      <c r="G152" s="375"/>
    </row>
    <row r="153" spans="1:7">
      <c r="A153" s="35">
        <v>69</v>
      </c>
      <c r="B153" s="89" t="s">
        <v>127</v>
      </c>
      <c r="C153" s="24">
        <v>170000</v>
      </c>
      <c r="D153" s="373"/>
      <c r="E153" s="374"/>
      <c r="F153" s="374"/>
      <c r="G153" s="375"/>
    </row>
    <row r="154" spans="1:7">
      <c r="A154" s="35">
        <v>70</v>
      </c>
      <c r="B154" s="89" t="s">
        <v>128</v>
      </c>
      <c r="C154" s="24">
        <v>90000</v>
      </c>
      <c r="D154" s="373"/>
      <c r="E154" s="374"/>
      <c r="F154" s="374"/>
      <c r="G154" s="375"/>
    </row>
    <row r="155" spans="1:7">
      <c r="A155" s="35">
        <v>71</v>
      </c>
      <c r="B155" s="89" t="s">
        <v>425</v>
      </c>
      <c r="C155" s="24">
        <v>170000</v>
      </c>
      <c r="D155" s="373"/>
      <c r="E155" s="374"/>
      <c r="F155" s="374"/>
      <c r="G155" s="375"/>
    </row>
    <row r="156" spans="1:7">
      <c r="A156" s="35">
        <v>72</v>
      </c>
      <c r="B156" s="89" t="s">
        <v>302</v>
      </c>
      <c r="C156" s="24">
        <v>90000</v>
      </c>
      <c r="D156" s="373"/>
      <c r="E156" s="374"/>
      <c r="F156" s="374"/>
      <c r="G156" s="375"/>
    </row>
    <row r="157" spans="1:7" ht="15.75" thickBot="1">
      <c r="A157" s="11"/>
      <c r="B157" s="106"/>
      <c r="C157" s="107"/>
      <c r="D157" s="109"/>
      <c r="E157" s="109"/>
      <c r="F157" s="110"/>
      <c r="G157" s="110"/>
    </row>
    <row r="158" spans="1:7" ht="15.75" thickBot="1">
      <c r="A158" s="11"/>
      <c r="B158" s="56" t="s">
        <v>34</v>
      </c>
      <c r="C158" s="57">
        <f t="shared" ref="C158" si="4">SUM(C134:C154)</f>
        <v>1426389</v>
      </c>
      <c r="D158" s="109"/>
      <c r="E158" s="109"/>
      <c r="F158" s="110"/>
      <c r="G158" s="110"/>
    </row>
    <row r="159" spans="1:7" ht="15.75" thickBot="1">
      <c r="A159" s="92"/>
      <c r="B159" s="106"/>
      <c r="C159" s="107"/>
      <c r="D159" s="109"/>
      <c r="E159" s="109"/>
      <c r="F159" s="263"/>
      <c r="G159" s="263"/>
    </row>
    <row r="160" spans="1:7" ht="15.75" thickBot="1">
      <c r="A160" s="92"/>
      <c r="B160" s="264" t="s">
        <v>129</v>
      </c>
      <c r="C160" s="112"/>
      <c r="D160" s="113"/>
      <c r="E160" s="113"/>
      <c r="F160" s="263"/>
      <c r="G160" s="263"/>
    </row>
    <row r="161" spans="1:7" ht="38.25">
      <c r="A161" s="92"/>
      <c r="B161" s="12" t="s">
        <v>3</v>
      </c>
      <c r="C161" s="12" t="s">
        <v>4</v>
      </c>
      <c r="D161" s="358" t="s">
        <v>13</v>
      </c>
      <c r="E161" s="359"/>
      <c r="F161" s="359"/>
      <c r="G161" s="360"/>
    </row>
    <row r="162" spans="1:7" ht="15.75" thickBot="1">
      <c r="A162" s="92"/>
      <c r="B162" s="106"/>
      <c r="C162" s="107"/>
      <c r="D162" s="109"/>
      <c r="E162" s="109"/>
      <c r="F162" s="263"/>
      <c r="G162" s="263"/>
    </row>
    <row r="163" spans="1:7" ht="15.75" customHeight="1" thickBot="1">
      <c r="A163" s="92"/>
      <c r="B163" s="265" t="s">
        <v>130</v>
      </c>
      <c r="C163" s="266"/>
      <c r="D163" s="109"/>
      <c r="E163" s="109"/>
      <c r="F163" s="263"/>
      <c r="G163" s="263"/>
    </row>
    <row r="164" spans="1:7" ht="15.75" thickBot="1">
      <c r="A164" s="92"/>
      <c r="B164" s="267"/>
      <c r="C164" s="266"/>
      <c r="D164" s="109"/>
      <c r="E164" s="109"/>
      <c r="F164" s="263"/>
      <c r="G164" s="263"/>
    </row>
    <row r="165" spans="1:7" ht="15.75" thickBot="1">
      <c r="A165" s="92"/>
      <c r="B165" s="19" t="s">
        <v>131</v>
      </c>
      <c r="C165" s="81"/>
      <c r="D165" s="40"/>
      <c r="E165" s="40"/>
      <c r="F165" s="263"/>
      <c r="G165" s="263"/>
    </row>
    <row r="166" spans="1:7">
      <c r="A166" s="50">
        <v>73</v>
      </c>
      <c r="B166" s="91" t="s">
        <v>132</v>
      </c>
      <c r="C166" s="63">
        <f t="shared" ref="C166:C173" si="5">210000+10000</f>
        <v>220000</v>
      </c>
      <c r="D166" s="373"/>
      <c r="E166" s="374"/>
      <c r="F166" s="374"/>
      <c r="G166" s="375"/>
    </row>
    <row r="167" spans="1:7">
      <c r="A167" s="50">
        <v>74</v>
      </c>
      <c r="B167" s="89" t="s">
        <v>133</v>
      </c>
      <c r="C167" s="63">
        <f t="shared" si="5"/>
        <v>220000</v>
      </c>
      <c r="D167" s="373"/>
      <c r="E167" s="374"/>
      <c r="F167" s="374"/>
      <c r="G167" s="375"/>
    </row>
    <row r="168" spans="1:7">
      <c r="A168" s="50">
        <v>75</v>
      </c>
      <c r="B168" s="89" t="s">
        <v>134</v>
      </c>
      <c r="C168" s="63">
        <f t="shared" si="5"/>
        <v>220000</v>
      </c>
      <c r="D168" s="376"/>
      <c r="E168" s="377"/>
      <c r="F168" s="377"/>
      <c r="G168" s="378"/>
    </row>
    <row r="169" spans="1:7">
      <c r="A169" s="50">
        <v>76</v>
      </c>
      <c r="B169" s="89" t="s">
        <v>135</v>
      </c>
      <c r="C169" s="63">
        <f t="shared" si="5"/>
        <v>220000</v>
      </c>
      <c r="D169" s="373"/>
      <c r="E169" s="374"/>
      <c r="F169" s="374"/>
      <c r="G169" s="375"/>
    </row>
    <row r="170" spans="1:7">
      <c r="A170" s="50">
        <v>77</v>
      </c>
      <c r="B170" s="89" t="s">
        <v>136</v>
      </c>
      <c r="C170" s="63">
        <f t="shared" si="5"/>
        <v>220000</v>
      </c>
      <c r="D170" s="373" t="s">
        <v>462</v>
      </c>
      <c r="E170" s="374"/>
      <c r="F170" s="374"/>
      <c r="G170" s="375"/>
    </row>
    <row r="171" spans="1:7">
      <c r="A171" s="50">
        <v>78</v>
      </c>
      <c r="B171" s="89" t="s">
        <v>137</v>
      </c>
      <c r="C171" s="63">
        <f t="shared" si="5"/>
        <v>220000</v>
      </c>
      <c r="D171" s="373"/>
      <c r="E171" s="374"/>
      <c r="F171" s="374"/>
      <c r="G171" s="375"/>
    </row>
    <row r="172" spans="1:7">
      <c r="A172" s="50">
        <v>79</v>
      </c>
      <c r="B172" s="89" t="s">
        <v>138</v>
      </c>
      <c r="C172" s="63">
        <f t="shared" si="5"/>
        <v>220000</v>
      </c>
      <c r="D172" s="373"/>
      <c r="E172" s="374"/>
      <c r="F172" s="374"/>
      <c r="G172" s="375"/>
    </row>
    <row r="173" spans="1:7">
      <c r="A173" s="50">
        <v>80</v>
      </c>
      <c r="B173" s="89" t="s">
        <v>139</v>
      </c>
      <c r="C173" s="63">
        <f t="shared" si="5"/>
        <v>220000</v>
      </c>
      <c r="D173" s="373"/>
      <c r="E173" s="374"/>
      <c r="F173" s="374"/>
      <c r="G173" s="375"/>
    </row>
    <row r="174" spans="1:7">
      <c r="A174" s="50">
        <v>81</v>
      </c>
      <c r="B174" s="89" t="s">
        <v>140</v>
      </c>
      <c r="C174" s="63">
        <f>105000+5000</f>
        <v>110000</v>
      </c>
      <c r="D174" s="373"/>
      <c r="E174" s="374"/>
      <c r="F174" s="374"/>
      <c r="G174" s="375"/>
    </row>
    <row r="175" spans="1:7">
      <c r="A175" s="50">
        <v>82</v>
      </c>
      <c r="B175" s="117" t="s">
        <v>141</v>
      </c>
      <c r="C175" s="63">
        <f t="shared" ref="C175:C181" si="6">210000+10000</f>
        <v>220000</v>
      </c>
      <c r="D175" s="373"/>
      <c r="E175" s="374"/>
      <c r="F175" s="374"/>
      <c r="G175" s="375"/>
    </row>
    <row r="176" spans="1:7">
      <c r="A176" s="50">
        <v>83</v>
      </c>
      <c r="B176" s="117" t="s">
        <v>143</v>
      </c>
      <c r="C176" s="63">
        <v>220000</v>
      </c>
      <c r="D176" s="373" t="s">
        <v>463</v>
      </c>
      <c r="E176" s="374"/>
      <c r="F176" s="374"/>
      <c r="G176" s="375"/>
    </row>
    <row r="177" spans="1:7">
      <c r="A177" s="50">
        <v>84</v>
      </c>
      <c r="B177" s="89" t="s">
        <v>145</v>
      </c>
      <c r="C177" s="63">
        <f t="shared" si="6"/>
        <v>220000</v>
      </c>
      <c r="D177" s="373"/>
      <c r="E177" s="374"/>
      <c r="F177" s="374"/>
      <c r="G177" s="375"/>
    </row>
    <row r="178" spans="1:7">
      <c r="A178" s="50">
        <v>85</v>
      </c>
      <c r="B178" s="89" t="s">
        <v>146</v>
      </c>
      <c r="C178" s="63">
        <f t="shared" si="6"/>
        <v>220000</v>
      </c>
      <c r="D178" s="373"/>
      <c r="E178" s="374"/>
      <c r="F178" s="374"/>
      <c r="G178" s="375"/>
    </row>
    <row r="179" spans="1:7">
      <c r="A179" s="50">
        <v>86</v>
      </c>
      <c r="B179" s="89" t="s">
        <v>147</v>
      </c>
      <c r="C179" s="63">
        <f t="shared" si="6"/>
        <v>220000</v>
      </c>
      <c r="D179" s="373"/>
      <c r="E179" s="374"/>
      <c r="F179" s="374"/>
      <c r="G179" s="375"/>
    </row>
    <row r="180" spans="1:7">
      <c r="A180" s="50">
        <v>87</v>
      </c>
      <c r="B180" s="89" t="s">
        <v>148</v>
      </c>
      <c r="C180" s="63">
        <f t="shared" si="6"/>
        <v>220000</v>
      </c>
      <c r="D180" s="373"/>
      <c r="E180" s="374"/>
      <c r="F180" s="374"/>
      <c r="G180" s="375"/>
    </row>
    <row r="181" spans="1:7">
      <c r="A181" s="50">
        <v>88</v>
      </c>
      <c r="B181" s="89" t="s">
        <v>149</v>
      </c>
      <c r="C181" s="63">
        <f t="shared" si="6"/>
        <v>220000</v>
      </c>
      <c r="D181" s="373"/>
      <c r="E181" s="374"/>
      <c r="F181" s="374"/>
      <c r="G181" s="375"/>
    </row>
    <row r="182" spans="1:7">
      <c r="A182" s="50">
        <v>89</v>
      </c>
      <c r="B182" s="89" t="s">
        <v>150</v>
      </c>
      <c r="C182" s="63">
        <f>105000+5000</f>
        <v>110000</v>
      </c>
      <c r="D182" s="373"/>
      <c r="E182" s="374"/>
      <c r="F182" s="374"/>
      <c r="G182" s="375"/>
    </row>
    <row r="183" spans="1:7" ht="15.75" thickBot="1">
      <c r="A183" s="92"/>
      <c r="B183" s="106"/>
      <c r="C183" s="107"/>
      <c r="D183" s="109"/>
      <c r="E183" s="109"/>
      <c r="F183" s="176"/>
      <c r="G183" s="176"/>
    </row>
    <row r="184" spans="1:7" ht="15.75" thickBot="1">
      <c r="A184" s="92"/>
      <c r="B184" s="208" t="s">
        <v>34</v>
      </c>
      <c r="C184" s="58">
        <f>SUM(C166:C182)</f>
        <v>3520000</v>
      </c>
      <c r="D184" s="109"/>
      <c r="E184" s="109"/>
      <c r="F184" s="176"/>
      <c r="G184" s="176"/>
    </row>
    <row r="185" spans="1:7">
      <c r="A185" s="92"/>
      <c r="B185" s="106"/>
      <c r="C185" s="107"/>
      <c r="D185" s="109"/>
      <c r="E185" s="109"/>
      <c r="F185" s="176"/>
      <c r="G185" s="176"/>
    </row>
    <row r="186" spans="1:7" ht="15" customHeight="1">
      <c r="A186" s="92"/>
      <c r="B186" s="267" t="s">
        <v>151</v>
      </c>
      <c r="C186" s="268"/>
      <c r="D186" s="109"/>
      <c r="E186" s="109"/>
      <c r="F186" s="176"/>
      <c r="G186" s="176"/>
    </row>
    <row r="187" spans="1:7" ht="16.5" thickBot="1">
      <c r="A187" s="92"/>
      <c r="B187" s="119"/>
      <c r="C187" s="107"/>
      <c r="D187" s="109"/>
      <c r="E187" s="109"/>
      <c r="F187" s="176"/>
      <c r="G187" s="176"/>
    </row>
    <row r="188" spans="1:7" ht="15.75" thickBot="1">
      <c r="A188" s="92"/>
      <c r="B188" s="42" t="s">
        <v>152</v>
      </c>
      <c r="C188" s="59"/>
      <c r="D188" s="40"/>
      <c r="E188" s="40"/>
      <c r="F188" s="176"/>
      <c r="G188" s="176"/>
    </row>
    <row r="189" spans="1:7">
      <c r="A189" s="50">
        <v>90</v>
      </c>
      <c r="B189" s="91" t="s">
        <v>153</v>
      </c>
      <c r="C189" s="24">
        <f>210000+10000</f>
        <v>220000</v>
      </c>
      <c r="D189" s="373"/>
      <c r="E189" s="374"/>
      <c r="F189" s="374"/>
      <c r="G189" s="375"/>
    </row>
    <row r="190" spans="1:7">
      <c r="A190" s="50">
        <v>91</v>
      </c>
      <c r="B190" s="89" t="s">
        <v>154</v>
      </c>
      <c r="C190" s="24">
        <f t="shared" ref="C190:C199" si="7">210000+10000</f>
        <v>220000</v>
      </c>
      <c r="D190" s="373" t="s">
        <v>464</v>
      </c>
      <c r="E190" s="374"/>
      <c r="F190" s="374"/>
      <c r="G190" s="375"/>
    </row>
    <row r="191" spans="1:7">
      <c r="A191" s="50">
        <v>92</v>
      </c>
      <c r="B191" s="89" t="s">
        <v>156</v>
      </c>
      <c r="C191" s="24">
        <f t="shared" si="7"/>
        <v>220000</v>
      </c>
      <c r="D191" s="373" t="s">
        <v>465</v>
      </c>
      <c r="E191" s="374"/>
      <c r="F191" s="374"/>
      <c r="G191" s="375"/>
    </row>
    <row r="192" spans="1:7">
      <c r="A192" s="50">
        <v>93</v>
      </c>
      <c r="B192" s="89" t="s">
        <v>157</v>
      </c>
      <c r="C192" s="24">
        <f t="shared" si="7"/>
        <v>220000</v>
      </c>
      <c r="D192" s="373"/>
      <c r="E192" s="374"/>
      <c r="F192" s="374"/>
      <c r="G192" s="375"/>
    </row>
    <row r="193" spans="1:7">
      <c r="A193" s="50">
        <v>94</v>
      </c>
      <c r="B193" s="89" t="s">
        <v>158</v>
      </c>
      <c r="C193" s="24">
        <f t="shared" si="7"/>
        <v>220000</v>
      </c>
      <c r="D193" s="373" t="s">
        <v>466</v>
      </c>
      <c r="E193" s="374"/>
      <c r="F193" s="374"/>
      <c r="G193" s="375"/>
    </row>
    <row r="194" spans="1:7">
      <c r="A194" s="50">
        <v>95</v>
      </c>
      <c r="B194" s="89" t="s">
        <v>160</v>
      </c>
      <c r="C194" s="24">
        <f t="shared" si="7"/>
        <v>220000</v>
      </c>
      <c r="D194" s="373"/>
      <c r="E194" s="374"/>
      <c r="F194" s="374"/>
      <c r="G194" s="375"/>
    </row>
    <row r="195" spans="1:7">
      <c r="A195" s="50">
        <v>96</v>
      </c>
      <c r="B195" s="89" t="s">
        <v>161</v>
      </c>
      <c r="C195" s="24">
        <f t="shared" si="7"/>
        <v>220000</v>
      </c>
      <c r="D195" s="373" t="s">
        <v>467</v>
      </c>
      <c r="E195" s="374"/>
      <c r="F195" s="374"/>
      <c r="G195" s="375"/>
    </row>
    <row r="196" spans="1:7">
      <c r="A196" s="50">
        <v>97</v>
      </c>
      <c r="B196" s="89" t="s">
        <v>163</v>
      </c>
      <c r="C196" s="24">
        <f t="shared" si="7"/>
        <v>220000</v>
      </c>
      <c r="D196" s="373"/>
      <c r="E196" s="374"/>
      <c r="F196" s="374"/>
      <c r="G196" s="375"/>
    </row>
    <row r="197" spans="1:7">
      <c r="A197" s="50">
        <v>98</v>
      </c>
      <c r="B197" s="89" t="s">
        <v>164</v>
      </c>
      <c r="C197" s="24">
        <f t="shared" si="7"/>
        <v>220000</v>
      </c>
      <c r="D197" s="373"/>
      <c r="E197" s="374"/>
      <c r="F197" s="374"/>
      <c r="G197" s="375"/>
    </row>
    <row r="198" spans="1:7">
      <c r="A198" s="50">
        <v>99</v>
      </c>
      <c r="B198" s="89" t="s">
        <v>165</v>
      </c>
      <c r="C198" s="24">
        <f t="shared" si="7"/>
        <v>220000</v>
      </c>
      <c r="D198" s="373"/>
      <c r="E198" s="374"/>
      <c r="F198" s="374"/>
      <c r="G198" s="375"/>
    </row>
    <row r="199" spans="1:7">
      <c r="A199" s="50">
        <v>100</v>
      </c>
      <c r="B199" s="89" t="s">
        <v>166</v>
      </c>
      <c r="C199" s="24">
        <f t="shared" si="7"/>
        <v>220000</v>
      </c>
      <c r="D199" s="373"/>
      <c r="E199" s="374"/>
      <c r="F199" s="374"/>
      <c r="G199" s="375"/>
    </row>
    <row r="200" spans="1:7">
      <c r="A200" s="50">
        <v>101</v>
      </c>
      <c r="B200" s="89" t="s">
        <v>167</v>
      </c>
      <c r="C200" s="24">
        <f>105000+5000</f>
        <v>110000</v>
      </c>
      <c r="D200" s="373"/>
      <c r="E200" s="374"/>
      <c r="F200" s="374"/>
      <c r="G200" s="375"/>
    </row>
    <row r="201" spans="1:7">
      <c r="A201" s="50">
        <v>102</v>
      </c>
      <c r="B201" s="89" t="s">
        <v>168</v>
      </c>
      <c r="C201" s="24">
        <f>210000+10000</f>
        <v>220000</v>
      </c>
      <c r="D201" s="373" t="s">
        <v>468</v>
      </c>
      <c r="E201" s="374"/>
      <c r="F201" s="374"/>
      <c r="G201" s="375"/>
    </row>
    <row r="202" spans="1:7">
      <c r="A202" s="50">
        <v>103</v>
      </c>
      <c r="B202" s="89" t="s">
        <v>169</v>
      </c>
      <c r="C202" s="24">
        <f>105000+5000</f>
        <v>110000</v>
      </c>
      <c r="D202" s="373"/>
      <c r="E202" s="374"/>
      <c r="F202" s="374"/>
      <c r="G202" s="375"/>
    </row>
    <row r="203" spans="1:7">
      <c r="A203" s="50">
        <v>104</v>
      </c>
      <c r="B203" s="89" t="s">
        <v>170</v>
      </c>
      <c r="C203" s="24">
        <f>210000+10000</f>
        <v>220000</v>
      </c>
      <c r="D203" s="373" t="s">
        <v>469</v>
      </c>
      <c r="E203" s="374"/>
      <c r="F203" s="374"/>
      <c r="G203" s="375"/>
    </row>
    <row r="204" spans="1:7">
      <c r="A204" s="50">
        <v>105</v>
      </c>
      <c r="B204" s="89" t="s">
        <v>172</v>
      </c>
      <c r="C204" s="24">
        <f>210000+10000</f>
        <v>220000</v>
      </c>
      <c r="D204" s="373" t="s">
        <v>470</v>
      </c>
      <c r="E204" s="374"/>
      <c r="F204" s="374"/>
      <c r="G204" s="375"/>
    </row>
    <row r="205" spans="1:7">
      <c r="A205" s="50">
        <v>106</v>
      </c>
      <c r="B205" s="117" t="s">
        <v>173</v>
      </c>
      <c r="C205" s="24">
        <f>105000+5000</f>
        <v>110000</v>
      </c>
      <c r="D205" s="373" t="s">
        <v>471</v>
      </c>
      <c r="E205" s="374"/>
      <c r="F205" s="374"/>
      <c r="G205" s="375"/>
    </row>
    <row r="206" spans="1:7">
      <c r="A206" s="50">
        <v>107</v>
      </c>
      <c r="B206" s="117" t="s">
        <v>373</v>
      </c>
      <c r="C206" s="24">
        <v>220000</v>
      </c>
      <c r="D206" s="373"/>
      <c r="E206" s="374"/>
      <c r="F206" s="374"/>
      <c r="G206" s="375"/>
    </row>
    <row r="207" spans="1:7">
      <c r="A207" s="50">
        <v>108</v>
      </c>
      <c r="B207" s="117" t="s">
        <v>440</v>
      </c>
      <c r="C207" s="24">
        <v>220000</v>
      </c>
      <c r="D207" s="373" t="s">
        <v>472</v>
      </c>
      <c r="E207" s="374"/>
      <c r="F207" s="374"/>
      <c r="G207" s="375"/>
    </row>
    <row r="208" spans="1:7">
      <c r="A208" s="50">
        <v>109</v>
      </c>
      <c r="B208" s="117" t="s">
        <v>473</v>
      </c>
      <c r="C208" s="24">
        <v>220000</v>
      </c>
      <c r="D208" s="373"/>
      <c r="E208" s="374"/>
      <c r="F208" s="374"/>
      <c r="G208" s="375"/>
    </row>
    <row r="209" spans="1:7">
      <c r="A209" s="92"/>
      <c r="B209" s="106"/>
      <c r="C209" s="107"/>
      <c r="D209" s="109"/>
      <c r="E209" s="109"/>
      <c r="F209" s="176"/>
      <c r="G209" s="176"/>
    </row>
    <row r="210" spans="1:7" ht="15" customHeight="1">
      <c r="A210" s="92"/>
      <c r="B210" s="267" t="s">
        <v>179</v>
      </c>
      <c r="C210" s="268"/>
      <c r="D210" s="109"/>
      <c r="E210" s="109"/>
      <c r="F210" s="176"/>
      <c r="G210" s="176"/>
    </row>
    <row r="211" spans="1:7" ht="15.75" thickBot="1">
      <c r="A211" s="92"/>
      <c r="B211" s="106"/>
      <c r="C211" s="107"/>
      <c r="D211" s="109"/>
      <c r="E211" s="109"/>
      <c r="F211" s="176"/>
      <c r="G211" s="176"/>
    </row>
    <row r="212" spans="1:7" ht="15.75" thickBot="1">
      <c r="A212" s="92"/>
      <c r="B212" s="19" t="s">
        <v>180</v>
      </c>
      <c r="C212" s="82"/>
      <c r="D212" s="34"/>
      <c r="E212" s="34"/>
      <c r="F212" s="176"/>
      <c r="G212" s="176"/>
    </row>
    <row r="213" spans="1:7">
      <c r="A213" s="50">
        <v>110</v>
      </c>
      <c r="B213" s="85" t="s">
        <v>181</v>
      </c>
      <c r="C213" s="24">
        <v>340000</v>
      </c>
      <c r="D213" s="373"/>
      <c r="E213" s="374"/>
      <c r="F213" s="374"/>
      <c r="G213" s="375"/>
    </row>
    <row r="214" spans="1:7">
      <c r="A214" s="50">
        <v>111</v>
      </c>
      <c r="B214" s="90" t="s">
        <v>183</v>
      </c>
      <c r="C214" s="24">
        <f>210000+10000</f>
        <v>220000</v>
      </c>
      <c r="D214" s="373"/>
      <c r="E214" s="374"/>
      <c r="F214" s="374"/>
      <c r="G214" s="375"/>
    </row>
    <row r="215" spans="1:7">
      <c r="A215" s="92"/>
      <c r="B215" s="106"/>
      <c r="C215" s="107"/>
      <c r="D215" s="109"/>
      <c r="E215" s="109"/>
      <c r="F215" s="176"/>
      <c r="G215" s="176"/>
    </row>
    <row r="216" spans="1:7" ht="15" customHeight="1">
      <c r="A216" s="92"/>
      <c r="B216" s="267" t="s">
        <v>184</v>
      </c>
      <c r="C216" s="268"/>
      <c r="D216" s="109"/>
      <c r="E216" s="109"/>
      <c r="F216" s="176"/>
      <c r="G216" s="176"/>
    </row>
    <row r="217" spans="1:7" ht="15.75" thickBot="1">
      <c r="A217" s="92"/>
      <c r="B217" s="106"/>
      <c r="C217" s="107"/>
      <c r="D217" s="109"/>
      <c r="E217" s="109"/>
      <c r="F217" s="176"/>
      <c r="G217" s="176"/>
    </row>
    <row r="218" spans="1:7" ht="15.75" thickBot="1">
      <c r="A218" s="92"/>
      <c r="B218" s="19" t="s">
        <v>185</v>
      </c>
      <c r="C218" s="59"/>
      <c r="D218" s="40"/>
      <c r="E218" s="40"/>
      <c r="F218" s="176"/>
      <c r="G218" s="176"/>
    </row>
    <row r="219" spans="1:7">
      <c r="A219" s="50">
        <v>112</v>
      </c>
      <c r="B219" s="85" t="s">
        <v>186</v>
      </c>
      <c r="C219" s="24">
        <v>290000</v>
      </c>
      <c r="D219" s="373"/>
      <c r="E219" s="374"/>
      <c r="F219" s="374"/>
      <c r="G219" s="375"/>
    </row>
    <row r="220" spans="1:7">
      <c r="A220" s="50">
        <v>113</v>
      </c>
      <c r="B220" s="90" t="s">
        <v>188</v>
      </c>
      <c r="C220" s="24">
        <v>290000</v>
      </c>
      <c r="D220" s="373"/>
      <c r="E220" s="374"/>
      <c r="F220" s="374"/>
      <c r="G220" s="375"/>
    </row>
    <row r="221" spans="1:7">
      <c r="A221" s="50">
        <v>114</v>
      </c>
      <c r="B221" s="89" t="s">
        <v>189</v>
      </c>
      <c r="C221" s="24">
        <v>275000</v>
      </c>
      <c r="D221" s="373" t="s">
        <v>474</v>
      </c>
      <c r="E221" s="374"/>
      <c r="F221" s="374"/>
      <c r="G221" s="375"/>
    </row>
    <row r="222" spans="1:7" ht="15.75" thickBot="1">
      <c r="A222" s="92"/>
      <c r="B222" s="106"/>
      <c r="C222" s="107"/>
      <c r="D222" s="109"/>
      <c r="E222" s="109"/>
      <c r="F222" s="176"/>
      <c r="G222" s="176"/>
    </row>
    <row r="223" spans="1:7" ht="15.75" thickBot="1">
      <c r="A223" s="92"/>
      <c r="B223" s="208" t="s">
        <v>34</v>
      </c>
      <c r="C223" s="58">
        <f>SUM(C189:C221)</f>
        <v>5485000</v>
      </c>
      <c r="D223" s="109"/>
      <c r="E223" s="109"/>
      <c r="F223" s="176"/>
      <c r="G223" s="176"/>
    </row>
    <row r="224" spans="1:7">
      <c r="A224" s="92"/>
      <c r="B224" s="106"/>
      <c r="C224" s="107"/>
      <c r="D224" s="109"/>
      <c r="E224" s="109"/>
      <c r="F224" s="176"/>
      <c r="G224" s="176"/>
    </row>
    <row r="225" spans="1:7" ht="15" customHeight="1">
      <c r="A225" s="92"/>
      <c r="B225" s="267" t="s">
        <v>190</v>
      </c>
      <c r="C225" s="268"/>
      <c r="D225" s="109"/>
      <c r="E225" s="109"/>
      <c r="F225" s="176"/>
      <c r="G225" s="176"/>
    </row>
    <row r="226" spans="1:7" ht="15.75" thickBot="1">
      <c r="A226" s="92"/>
      <c r="B226" s="106"/>
      <c r="C226" s="107"/>
      <c r="D226" s="109"/>
      <c r="E226" s="109"/>
      <c r="F226" s="176"/>
      <c r="G226" s="176"/>
    </row>
    <row r="227" spans="1:7" ht="15.75" thickBot="1">
      <c r="A227" s="269"/>
      <c r="B227" s="19" t="s">
        <v>191</v>
      </c>
      <c r="C227" s="39"/>
      <c r="D227" s="40"/>
      <c r="E227" s="40"/>
      <c r="F227" s="176"/>
      <c r="G227" s="176"/>
    </row>
    <row r="228" spans="1:7">
      <c r="A228" s="270">
        <v>115</v>
      </c>
      <c r="B228" s="91" t="s">
        <v>192</v>
      </c>
      <c r="C228" s="24">
        <v>210000</v>
      </c>
      <c r="D228" s="373"/>
      <c r="E228" s="374"/>
      <c r="F228" s="374"/>
      <c r="G228" s="375"/>
    </row>
    <row r="229" spans="1:7">
      <c r="A229" s="270">
        <v>116</v>
      </c>
      <c r="B229" s="89" t="s">
        <v>193</v>
      </c>
      <c r="C229" s="24">
        <v>210000</v>
      </c>
      <c r="D229" s="373" t="s">
        <v>463</v>
      </c>
      <c r="E229" s="374"/>
      <c r="F229" s="374"/>
      <c r="G229" s="375"/>
    </row>
    <row r="230" spans="1:7">
      <c r="A230" s="270">
        <v>117</v>
      </c>
      <c r="B230" s="89" t="s">
        <v>194</v>
      </c>
      <c r="C230" s="24">
        <v>200000</v>
      </c>
      <c r="D230" s="379"/>
      <c r="E230" s="380"/>
      <c r="F230" s="380"/>
      <c r="G230" s="381"/>
    </row>
    <row r="231" spans="1:7">
      <c r="A231" s="270">
        <v>118</v>
      </c>
      <c r="B231" s="89" t="s">
        <v>196</v>
      </c>
      <c r="C231" s="24">
        <v>210000</v>
      </c>
      <c r="D231" s="373"/>
      <c r="E231" s="374"/>
      <c r="F231" s="374"/>
      <c r="G231" s="375"/>
    </row>
    <row r="232" spans="1:7">
      <c r="A232" s="50">
        <v>119</v>
      </c>
      <c r="B232" s="117" t="s">
        <v>475</v>
      </c>
      <c r="C232" s="24">
        <v>210000</v>
      </c>
      <c r="D232" s="373" t="s">
        <v>476</v>
      </c>
      <c r="E232" s="374"/>
      <c r="F232" s="374"/>
      <c r="G232" s="375"/>
    </row>
    <row r="233" spans="1:7" ht="15.75" thickBot="1">
      <c r="A233" s="92"/>
      <c r="B233" s="106"/>
      <c r="C233" s="107"/>
      <c r="D233" s="109"/>
      <c r="E233" s="109"/>
      <c r="F233" s="176"/>
      <c r="G233" s="176"/>
    </row>
    <row r="234" spans="1:7" ht="15.75" thickBot="1">
      <c r="A234" s="176"/>
      <c r="B234" s="19" t="s">
        <v>197</v>
      </c>
      <c r="C234" s="82"/>
      <c r="D234" s="40"/>
      <c r="E234" s="40"/>
      <c r="F234" s="176"/>
      <c r="G234" s="176"/>
    </row>
    <row r="235" spans="1:7">
      <c r="A235" s="50">
        <v>120</v>
      </c>
      <c r="B235" s="91" t="s">
        <v>198</v>
      </c>
      <c r="C235" s="24">
        <v>230000</v>
      </c>
      <c r="D235" s="373"/>
      <c r="E235" s="374"/>
      <c r="F235" s="374"/>
      <c r="G235" s="375"/>
    </row>
    <row r="236" spans="1:7">
      <c r="A236" s="50">
        <v>121</v>
      </c>
      <c r="B236" s="89" t="s">
        <v>199</v>
      </c>
      <c r="C236" s="24">
        <v>230000</v>
      </c>
      <c r="D236" s="373"/>
      <c r="E236" s="374"/>
      <c r="F236" s="374"/>
      <c r="G236" s="375"/>
    </row>
    <row r="237" spans="1:7">
      <c r="A237" s="271">
        <v>122</v>
      </c>
      <c r="B237" s="121" t="s">
        <v>200</v>
      </c>
      <c r="C237" s="122">
        <v>230000</v>
      </c>
      <c r="D237" s="373"/>
      <c r="E237" s="374"/>
      <c r="F237" s="374"/>
      <c r="G237" s="375"/>
    </row>
    <row r="238" spans="1:7">
      <c r="A238" s="50">
        <v>123</v>
      </c>
      <c r="B238" s="89" t="s">
        <v>201</v>
      </c>
      <c r="C238" s="24">
        <v>230000</v>
      </c>
      <c r="D238" s="373"/>
      <c r="E238" s="374"/>
      <c r="F238" s="374"/>
      <c r="G238" s="375"/>
    </row>
    <row r="239" spans="1:7" ht="15.75" thickBot="1">
      <c r="A239" s="92"/>
      <c r="B239" s="83"/>
      <c r="C239" s="59"/>
      <c r="D239" s="40"/>
      <c r="E239" s="40"/>
      <c r="F239" s="176"/>
      <c r="G239" s="176"/>
    </row>
    <row r="240" spans="1:7" ht="15.75" thickBot="1">
      <c r="A240" s="92"/>
      <c r="B240" s="19" t="s">
        <v>202</v>
      </c>
      <c r="C240" s="82"/>
      <c r="D240" s="34"/>
      <c r="E240" s="34"/>
      <c r="F240" s="176"/>
      <c r="G240" s="176"/>
    </row>
    <row r="241" spans="1:7">
      <c r="A241" s="50">
        <v>124</v>
      </c>
      <c r="B241" s="91" t="s">
        <v>203</v>
      </c>
      <c r="C241" s="24">
        <v>270000</v>
      </c>
      <c r="D241" s="373" t="s">
        <v>477</v>
      </c>
      <c r="E241" s="374"/>
      <c r="F241" s="374"/>
      <c r="G241" s="375"/>
    </row>
    <row r="242" spans="1:7">
      <c r="A242" s="50">
        <v>125</v>
      </c>
      <c r="B242" s="89" t="s">
        <v>204</v>
      </c>
      <c r="C242" s="63">
        <v>270000</v>
      </c>
      <c r="D242" s="373" t="s">
        <v>477</v>
      </c>
      <c r="E242" s="374"/>
      <c r="F242" s="374"/>
      <c r="G242" s="375"/>
    </row>
    <row r="243" spans="1:7">
      <c r="A243" s="50">
        <v>126</v>
      </c>
      <c r="B243" s="89" t="s">
        <v>205</v>
      </c>
      <c r="C243" s="24">
        <v>242000</v>
      </c>
      <c r="D243" s="373" t="s">
        <v>477</v>
      </c>
      <c r="E243" s="374"/>
      <c r="F243" s="374"/>
      <c r="G243" s="375"/>
    </row>
    <row r="244" spans="1:7">
      <c r="A244" s="50">
        <v>127</v>
      </c>
      <c r="B244" s="89" t="s">
        <v>206</v>
      </c>
      <c r="C244" s="24">
        <v>242000</v>
      </c>
      <c r="D244" s="373" t="s">
        <v>478</v>
      </c>
      <c r="E244" s="374"/>
      <c r="F244" s="374"/>
      <c r="G244" s="375"/>
    </row>
    <row r="245" spans="1:7" ht="15.75" thickBot="1">
      <c r="A245" s="92"/>
      <c r="B245" s="106"/>
      <c r="C245" s="107"/>
      <c r="D245" s="109"/>
      <c r="E245" s="109"/>
      <c r="F245" s="176"/>
      <c r="G245" s="176"/>
    </row>
    <row r="246" spans="1:7" ht="15.75" thickBot="1">
      <c r="A246" s="176"/>
      <c r="B246" s="19" t="s">
        <v>207</v>
      </c>
      <c r="C246" s="82"/>
      <c r="D246" s="34"/>
      <c r="E246" s="34"/>
      <c r="F246" s="176"/>
      <c r="G246" s="176"/>
    </row>
    <row r="247" spans="1:7">
      <c r="A247" s="50">
        <v>128</v>
      </c>
      <c r="B247" s="91" t="s">
        <v>208</v>
      </c>
      <c r="C247" s="24">
        <v>220000</v>
      </c>
      <c r="D247" s="373"/>
      <c r="E247" s="374"/>
      <c r="F247" s="374"/>
      <c r="G247" s="375"/>
    </row>
    <row r="248" spans="1:7">
      <c r="A248" s="50">
        <v>129</v>
      </c>
      <c r="B248" s="89" t="s">
        <v>209</v>
      </c>
      <c r="C248" s="24">
        <v>220000</v>
      </c>
      <c r="D248" s="373"/>
      <c r="E248" s="374"/>
      <c r="F248" s="374"/>
      <c r="G248" s="375"/>
    </row>
    <row r="249" spans="1:7">
      <c r="A249" s="50">
        <v>130</v>
      </c>
      <c r="B249" s="89" t="s">
        <v>210</v>
      </c>
      <c r="C249" s="24">
        <v>220000</v>
      </c>
      <c r="D249" s="373"/>
      <c r="E249" s="374"/>
      <c r="F249" s="374"/>
      <c r="G249" s="375"/>
    </row>
    <row r="250" spans="1:7">
      <c r="A250" s="50">
        <v>131</v>
      </c>
      <c r="B250" s="89" t="s">
        <v>211</v>
      </c>
      <c r="C250" s="24">
        <v>95333</v>
      </c>
      <c r="D250" s="373" t="s">
        <v>479</v>
      </c>
      <c r="E250" s="374"/>
      <c r="F250" s="374"/>
      <c r="G250" s="375"/>
    </row>
    <row r="251" spans="1:7" ht="15.75" thickBot="1">
      <c r="A251" s="92"/>
      <c r="B251" s="83"/>
      <c r="C251" s="59"/>
      <c r="D251" s="40"/>
      <c r="E251" s="40"/>
      <c r="F251" s="40"/>
      <c r="G251" s="40"/>
    </row>
    <row r="252" spans="1:7" ht="15.75" thickBot="1">
      <c r="A252" s="92"/>
      <c r="B252" s="208" t="s">
        <v>34</v>
      </c>
      <c r="C252" s="58">
        <f>SUM(C228:C250)</f>
        <v>3739333</v>
      </c>
      <c r="D252" s="40"/>
      <c r="E252" s="40"/>
      <c r="F252" s="40"/>
      <c r="G252" s="40"/>
    </row>
    <row r="253" spans="1:7" ht="15.75" thickBot="1">
      <c r="A253" s="92"/>
      <c r="B253" s="83"/>
      <c r="C253" s="59"/>
      <c r="D253" s="40"/>
      <c r="E253" s="40"/>
      <c r="F253" s="51"/>
      <c r="G253" s="51"/>
    </row>
    <row r="254" spans="1:7" ht="15.75" thickBot="1">
      <c r="A254" s="92"/>
      <c r="B254" s="19" t="s">
        <v>212</v>
      </c>
      <c r="C254" s="59"/>
      <c r="D254" s="40"/>
      <c r="E254" s="40"/>
      <c r="F254" s="176"/>
      <c r="G254" s="176"/>
    </row>
    <row r="255" spans="1:7">
      <c r="A255" s="50">
        <v>132</v>
      </c>
      <c r="B255" s="91" t="s">
        <v>215</v>
      </c>
      <c r="C255" s="24">
        <v>220000</v>
      </c>
      <c r="D255" s="373" t="s">
        <v>480</v>
      </c>
      <c r="E255" s="374"/>
      <c r="F255" s="374"/>
      <c r="G255" s="375"/>
    </row>
    <row r="256" spans="1:7">
      <c r="A256" s="50">
        <v>133</v>
      </c>
      <c r="B256" s="91" t="s">
        <v>481</v>
      </c>
      <c r="C256" s="24">
        <v>220000</v>
      </c>
      <c r="D256" s="373" t="s">
        <v>21</v>
      </c>
      <c r="E256" s="374"/>
      <c r="F256" s="374"/>
      <c r="G256" s="375"/>
    </row>
    <row r="257" spans="1:7" ht="15.75" thickBot="1">
      <c r="A257" s="92"/>
      <c r="B257" s="83"/>
      <c r="C257" s="40"/>
      <c r="D257" s="40"/>
      <c r="E257" s="40"/>
      <c r="F257" s="51"/>
      <c r="G257" s="51"/>
    </row>
    <row r="258" spans="1:7" ht="15.75" thickBot="1">
      <c r="A258" s="92"/>
      <c r="B258" s="19" t="s">
        <v>219</v>
      </c>
      <c r="C258" s="40"/>
      <c r="D258" s="40"/>
      <c r="E258" s="40"/>
      <c r="F258" s="176"/>
      <c r="G258" s="176"/>
    </row>
    <row r="259" spans="1:7">
      <c r="A259" s="50">
        <v>134</v>
      </c>
      <c r="B259" s="91" t="s">
        <v>220</v>
      </c>
      <c r="C259" s="24">
        <v>220000</v>
      </c>
      <c r="D259" s="373"/>
      <c r="E259" s="374"/>
      <c r="F259" s="374"/>
      <c r="G259" s="375"/>
    </row>
    <row r="260" spans="1:7">
      <c r="A260" s="50">
        <v>135</v>
      </c>
      <c r="B260" s="91" t="s">
        <v>221</v>
      </c>
      <c r="C260" s="24">
        <v>220000</v>
      </c>
      <c r="D260" s="373" t="s">
        <v>21</v>
      </c>
      <c r="E260" s="374"/>
      <c r="F260" s="374"/>
      <c r="G260" s="375"/>
    </row>
    <row r="261" spans="1:7" ht="15.75" thickBot="1">
      <c r="A261" s="92"/>
      <c r="B261" s="83"/>
      <c r="C261" s="40"/>
      <c r="D261" s="40"/>
      <c r="E261" s="40"/>
      <c r="F261" s="176"/>
      <c r="G261" s="176"/>
    </row>
    <row r="262" spans="1:7" ht="15.75" thickBot="1">
      <c r="A262" s="175"/>
      <c r="B262" s="19" t="s">
        <v>222</v>
      </c>
      <c r="C262" s="40"/>
      <c r="D262" s="40"/>
      <c r="E262" s="40"/>
      <c r="F262" s="176"/>
      <c r="G262" s="176"/>
    </row>
    <row r="263" spans="1:7">
      <c r="A263" s="50">
        <v>136</v>
      </c>
      <c r="B263" s="91" t="s">
        <v>223</v>
      </c>
      <c r="C263" s="124">
        <v>220000</v>
      </c>
      <c r="D263" s="373"/>
      <c r="E263" s="374"/>
      <c r="F263" s="374"/>
      <c r="G263" s="375"/>
    </row>
    <row r="264" spans="1:7">
      <c r="A264" s="50">
        <v>137</v>
      </c>
      <c r="B264" s="89" t="s">
        <v>224</v>
      </c>
      <c r="C264" s="24">
        <v>220000</v>
      </c>
      <c r="D264" s="373"/>
      <c r="E264" s="374"/>
      <c r="F264" s="374"/>
      <c r="G264" s="375"/>
    </row>
    <row r="265" spans="1:7">
      <c r="A265" s="50">
        <v>138</v>
      </c>
      <c r="B265" s="89" t="s">
        <v>225</v>
      </c>
      <c r="C265" s="24">
        <v>235000</v>
      </c>
      <c r="D265" s="373"/>
      <c r="E265" s="374"/>
      <c r="F265" s="374"/>
      <c r="G265" s="375"/>
    </row>
    <row r="266" spans="1:7" ht="15.75" thickBot="1">
      <c r="A266" s="92"/>
      <c r="B266" s="83"/>
      <c r="C266" s="40"/>
      <c r="D266" s="40"/>
      <c r="E266" s="40"/>
      <c r="F266" s="176"/>
      <c r="G266" s="176"/>
    </row>
    <row r="267" spans="1:7" ht="15.75" thickBot="1">
      <c r="A267" s="176"/>
      <c r="B267" s="19" t="s">
        <v>226</v>
      </c>
      <c r="C267" s="40"/>
      <c r="D267" s="40"/>
      <c r="E267" s="40"/>
      <c r="F267" s="176"/>
      <c r="G267" s="176"/>
    </row>
    <row r="268" spans="1:7">
      <c r="A268" s="50">
        <v>139</v>
      </c>
      <c r="B268" s="91" t="s">
        <v>227</v>
      </c>
      <c r="C268" s="24">
        <v>220000</v>
      </c>
      <c r="D268" s="373"/>
      <c r="E268" s="374"/>
      <c r="F268" s="374"/>
      <c r="G268" s="375"/>
    </row>
    <row r="269" spans="1:7" ht="15.75" thickBot="1">
      <c r="A269" s="92"/>
      <c r="B269" s="83"/>
      <c r="C269" s="40"/>
      <c r="D269" s="40"/>
      <c r="E269" s="40"/>
      <c r="F269" s="176"/>
      <c r="G269" s="176"/>
    </row>
    <row r="270" spans="1:7" ht="15.75" thickBot="1">
      <c r="A270" s="92"/>
      <c r="B270" s="19" t="s">
        <v>228</v>
      </c>
      <c r="C270" s="40"/>
      <c r="D270" s="40"/>
      <c r="E270" s="40"/>
      <c r="F270" s="176"/>
      <c r="G270" s="176"/>
    </row>
    <row r="271" spans="1:7">
      <c r="A271" s="50">
        <v>140</v>
      </c>
      <c r="B271" s="89" t="s">
        <v>230</v>
      </c>
      <c r="C271" s="124">
        <v>220000</v>
      </c>
      <c r="D271" s="373"/>
      <c r="E271" s="374"/>
      <c r="F271" s="374"/>
      <c r="G271" s="375"/>
    </row>
    <row r="272" spans="1:7" ht="15.75" thickBot="1">
      <c r="A272" s="92"/>
      <c r="B272" s="83"/>
      <c r="C272" s="59"/>
      <c r="D272" s="40"/>
      <c r="E272" s="40"/>
      <c r="F272" s="176"/>
      <c r="G272" s="176"/>
    </row>
    <row r="273" spans="1:7" ht="15.75" thickBot="1">
      <c r="A273" s="92"/>
      <c r="B273" s="94" t="s">
        <v>231</v>
      </c>
      <c r="C273" s="59"/>
      <c r="D273" s="40"/>
      <c r="E273" s="40"/>
      <c r="F273" s="176"/>
      <c r="G273" s="176"/>
    </row>
    <row r="274" spans="1:7">
      <c r="A274" s="239">
        <v>141</v>
      </c>
      <c r="B274" s="125" t="s">
        <v>232</v>
      </c>
      <c r="C274" s="24">
        <v>230000</v>
      </c>
      <c r="D274" s="373" t="s">
        <v>21</v>
      </c>
      <c r="E274" s="374"/>
      <c r="F274" s="374"/>
      <c r="G274" s="375"/>
    </row>
    <row r="275" spans="1:7">
      <c r="A275" s="50">
        <v>142</v>
      </c>
      <c r="B275" s="89" t="s">
        <v>233</v>
      </c>
      <c r="C275" s="124">
        <v>230000</v>
      </c>
      <c r="D275" s="373" t="s">
        <v>21</v>
      </c>
      <c r="E275" s="374"/>
      <c r="F275" s="374"/>
      <c r="G275" s="375"/>
    </row>
    <row r="276" spans="1:7">
      <c r="A276" s="50">
        <v>143</v>
      </c>
      <c r="B276" s="89" t="s">
        <v>234</v>
      </c>
      <c r="C276" s="124">
        <v>230000</v>
      </c>
      <c r="D276" s="373" t="s">
        <v>21</v>
      </c>
      <c r="E276" s="374"/>
      <c r="F276" s="374"/>
      <c r="G276" s="375"/>
    </row>
    <row r="277" spans="1:7">
      <c r="A277" s="92"/>
      <c r="B277" s="46"/>
      <c r="C277" s="39"/>
      <c r="D277" s="40"/>
      <c r="E277" s="40"/>
      <c r="F277" s="176"/>
      <c r="G277" s="176"/>
    </row>
    <row r="278" spans="1:7" ht="15" customHeight="1">
      <c r="A278" s="92"/>
      <c r="B278" s="267" t="s">
        <v>235</v>
      </c>
      <c r="C278" s="272"/>
      <c r="D278" s="40"/>
      <c r="E278" s="40"/>
      <c r="F278" s="176"/>
      <c r="G278" s="176"/>
    </row>
    <row r="279" spans="1:7" ht="15.75" thickBot="1">
      <c r="A279" s="92"/>
      <c r="B279" s="46"/>
      <c r="C279" s="39"/>
      <c r="D279" s="40"/>
      <c r="E279" s="40"/>
      <c r="F279" s="176"/>
      <c r="G279" s="176"/>
    </row>
    <row r="280" spans="1:7" ht="15.75" thickBot="1">
      <c r="A280" s="92"/>
      <c r="B280" s="19" t="s">
        <v>236</v>
      </c>
      <c r="C280" s="59"/>
      <c r="D280" s="40"/>
      <c r="E280" s="40"/>
      <c r="F280" s="176"/>
      <c r="G280" s="176"/>
    </row>
    <row r="281" spans="1:7">
      <c r="A281" s="50">
        <v>144</v>
      </c>
      <c r="B281" s="91" t="s">
        <v>237</v>
      </c>
      <c r="C281" s="24">
        <v>220000</v>
      </c>
      <c r="D281" s="373"/>
      <c r="E281" s="374"/>
      <c r="F281" s="374"/>
      <c r="G281" s="375"/>
    </row>
    <row r="282" spans="1:7" ht="15.75" thickBot="1">
      <c r="A282" s="92"/>
      <c r="B282" s="46"/>
      <c r="C282" s="39"/>
      <c r="D282" s="40"/>
      <c r="E282" s="40"/>
      <c r="F282" s="176"/>
      <c r="G282" s="176"/>
    </row>
    <row r="283" spans="1:7" ht="15.75" thickBot="1">
      <c r="A283" s="92"/>
      <c r="B283" s="208" t="s">
        <v>34</v>
      </c>
      <c r="C283" s="58">
        <f t="shared" ref="C283" si="8">SUM(C255:C282)</f>
        <v>2905000</v>
      </c>
      <c r="D283" s="40"/>
      <c r="E283" s="40"/>
      <c r="F283" s="176"/>
      <c r="G283" s="176"/>
    </row>
    <row r="284" spans="1:7" ht="15.75" thickBot="1">
      <c r="A284" s="92"/>
      <c r="B284" s="46"/>
      <c r="C284" s="40"/>
      <c r="D284" s="40"/>
      <c r="E284" s="40"/>
      <c r="F284" s="176"/>
      <c r="G284" s="176"/>
    </row>
    <row r="285" spans="1:7" ht="15.75" thickBot="1">
      <c r="A285" s="92"/>
      <c r="B285" s="208" t="s">
        <v>8</v>
      </c>
      <c r="C285" s="58">
        <f t="shared" ref="C285" si="9">+C283+C252+C223+C184+C158+C131+C95+C67+C33</f>
        <v>36065279</v>
      </c>
      <c r="D285" s="40"/>
      <c r="E285" s="40"/>
      <c r="F285" s="176"/>
      <c r="G285" s="176"/>
    </row>
    <row r="286" spans="1:7">
      <c r="A286" s="92"/>
      <c r="B286" s="46"/>
      <c r="C286" s="39"/>
      <c r="D286" s="40"/>
      <c r="E286" s="40"/>
      <c r="F286" s="176"/>
      <c r="G286" s="176"/>
    </row>
    <row r="287" spans="1:7">
      <c r="A287" s="92"/>
      <c r="B287" s="46" t="s">
        <v>238</v>
      </c>
      <c r="C287" s="39"/>
      <c r="D287" s="40"/>
      <c r="E287" s="40"/>
      <c r="F287" s="176"/>
      <c r="G287" s="176"/>
    </row>
    <row r="288" spans="1:7">
      <c r="A288" s="92"/>
      <c r="B288" s="46"/>
      <c r="C288" s="39"/>
      <c r="D288" s="40"/>
      <c r="E288" s="40"/>
      <c r="F288" s="176"/>
      <c r="G288" s="176"/>
    </row>
    <row r="289" spans="1:7">
      <c r="A289" s="92"/>
      <c r="B289" s="46" t="s">
        <v>239</v>
      </c>
      <c r="C289" s="40"/>
      <c r="D289" s="133"/>
      <c r="E289" s="133"/>
      <c r="F289" s="51"/>
      <c r="G289" s="51"/>
    </row>
    <row r="290" spans="1:7">
      <c r="A290" s="92"/>
      <c r="B290" s="46" t="s">
        <v>240</v>
      </c>
      <c r="C290" s="40"/>
      <c r="D290" s="133"/>
      <c r="E290" s="133"/>
      <c r="F290" s="176"/>
      <c r="G290" s="176"/>
    </row>
    <row r="291" spans="1:7">
      <c r="A291" s="92"/>
      <c r="B291" s="83" t="s">
        <v>241</v>
      </c>
      <c r="C291" s="98"/>
      <c r="D291" s="133"/>
      <c r="E291" s="133"/>
      <c r="F291" s="176"/>
      <c r="G291" s="176"/>
    </row>
    <row r="292" spans="1:7">
      <c r="A292" s="92"/>
      <c r="B292" s="83" t="s">
        <v>242</v>
      </c>
      <c r="C292" s="98"/>
      <c r="D292" s="133"/>
      <c r="E292" s="133"/>
      <c r="F292" s="176"/>
      <c r="G292" s="176"/>
    </row>
    <row r="293" spans="1:7">
      <c r="A293" s="92"/>
      <c r="B293" s="83" t="s">
        <v>243</v>
      </c>
      <c r="C293" s="98"/>
      <c r="D293" s="133"/>
      <c r="E293" s="133"/>
      <c r="F293" s="51"/>
      <c r="G293" s="51"/>
    </row>
    <row r="294" spans="1:7">
      <c r="A294" s="92"/>
      <c r="B294" s="83" t="s">
        <v>244</v>
      </c>
      <c r="C294" s="98"/>
      <c r="D294" s="133"/>
      <c r="E294" s="133"/>
      <c r="F294" s="176"/>
      <c r="G294" s="176"/>
    </row>
    <row r="295" spans="1:7">
      <c r="A295" s="92"/>
      <c r="B295" s="83" t="s">
        <v>245</v>
      </c>
      <c r="C295" s="98"/>
      <c r="D295" s="133"/>
      <c r="E295" s="133"/>
      <c r="F295" s="176"/>
      <c r="G295" s="176"/>
    </row>
    <row r="296" spans="1:7">
      <c r="A296" s="92"/>
      <c r="B296" s="83" t="s">
        <v>246</v>
      </c>
      <c r="C296" s="98"/>
      <c r="D296" s="133"/>
      <c r="E296" s="133"/>
      <c r="F296" s="176"/>
      <c r="G296" s="176"/>
    </row>
    <row r="297" spans="1:7">
      <c r="A297" s="92"/>
      <c r="B297" s="273" t="s">
        <v>247</v>
      </c>
      <c r="C297" s="274"/>
      <c r="D297" s="40"/>
      <c r="E297" s="40"/>
      <c r="F297" s="176"/>
      <c r="G297" s="176"/>
    </row>
    <row r="298" spans="1:7">
      <c r="A298" s="92"/>
      <c r="B298" s="83"/>
      <c r="C298" s="59"/>
      <c r="D298" s="40"/>
      <c r="E298" s="40"/>
      <c r="F298" s="176"/>
      <c r="G298" s="176"/>
    </row>
    <row r="299" spans="1:7">
      <c r="A299" s="92"/>
      <c r="B299" s="83"/>
      <c r="C299" s="59"/>
      <c r="D299" s="40"/>
      <c r="E299" s="40"/>
      <c r="F299" s="3"/>
      <c r="G299" s="3"/>
    </row>
    <row r="300" spans="1:7">
      <c r="A300" s="92"/>
      <c r="B300" s="83"/>
      <c r="C300" s="59"/>
      <c r="D300" s="40"/>
      <c r="E300" s="40"/>
    </row>
    <row r="301" spans="1:7">
      <c r="A301" s="92"/>
      <c r="B301" s="83"/>
      <c r="C301" s="59"/>
      <c r="D301" s="40"/>
      <c r="E301" s="40"/>
    </row>
    <row r="302" spans="1:7" ht="15.75">
      <c r="B302" s="363" t="s">
        <v>248</v>
      </c>
      <c r="C302" s="363"/>
      <c r="D302" s="138"/>
      <c r="E302" s="138"/>
    </row>
    <row r="303" spans="1:7" ht="18">
      <c r="A303" s="11"/>
      <c r="B303" s="139"/>
      <c r="C303" s="140"/>
      <c r="D303" s="138"/>
      <c r="E303" s="138"/>
    </row>
    <row r="304" spans="1:7" ht="38.25">
      <c r="A304" s="11"/>
      <c r="B304" s="12" t="s">
        <v>3</v>
      </c>
      <c r="C304" s="12" t="s">
        <v>4</v>
      </c>
      <c r="D304" s="358" t="s">
        <v>13</v>
      </c>
      <c r="E304" s="359"/>
      <c r="F304" s="359"/>
      <c r="G304" s="360"/>
    </row>
    <row r="305" spans="1:7" ht="15.75">
      <c r="C305" s="142"/>
      <c r="D305" s="143"/>
      <c r="E305" s="143"/>
    </row>
    <row r="306" spans="1:7">
      <c r="A306" s="144"/>
      <c r="B306" s="145" t="s">
        <v>249</v>
      </c>
      <c r="C306" s="146"/>
      <c r="D306" s="148"/>
      <c r="E306" s="148"/>
    </row>
    <row r="307" spans="1:7">
      <c r="A307" s="35">
        <v>145</v>
      </c>
      <c r="B307" s="149" t="s">
        <v>250</v>
      </c>
      <c r="C307" s="150">
        <v>0</v>
      </c>
      <c r="D307" s="373"/>
      <c r="E307" s="374"/>
      <c r="F307" s="374"/>
      <c r="G307" s="375"/>
    </row>
    <row r="308" spans="1:7" ht="15.75" thickBot="1">
      <c r="A308" s="11"/>
      <c r="B308" s="151"/>
      <c r="C308" s="127"/>
      <c r="D308" s="152"/>
      <c r="E308" s="152"/>
    </row>
    <row r="309" spans="1:7" ht="15.75" thickBot="1">
      <c r="A309" s="11"/>
      <c r="B309" s="56" t="s">
        <v>34</v>
      </c>
      <c r="C309" s="57">
        <f t="shared" ref="C309" si="10">+C306+C307</f>
        <v>0</v>
      </c>
      <c r="D309" s="152"/>
      <c r="E309" s="152"/>
    </row>
    <row r="310" spans="1:7">
      <c r="A310" s="11"/>
      <c r="B310" s="151"/>
      <c r="C310" s="127"/>
      <c r="D310" s="152"/>
      <c r="E310" s="152"/>
    </row>
    <row r="311" spans="1:7" ht="15.75">
      <c r="B311" s="363" t="s">
        <v>251</v>
      </c>
      <c r="C311" s="363"/>
      <c r="D311" s="138"/>
      <c r="E311" s="138"/>
    </row>
    <row r="312" spans="1:7" ht="18">
      <c r="A312" s="11"/>
      <c r="B312" s="139"/>
      <c r="C312" s="140"/>
      <c r="D312" s="138"/>
      <c r="E312" s="138"/>
    </row>
    <row r="313" spans="1:7" ht="38.25">
      <c r="A313" s="11"/>
      <c r="B313" s="12" t="s">
        <v>3</v>
      </c>
      <c r="C313" s="12" t="s">
        <v>4</v>
      </c>
      <c r="D313" s="358" t="s">
        <v>13</v>
      </c>
      <c r="E313" s="359"/>
      <c r="F313" s="359"/>
      <c r="G313" s="360"/>
    </row>
    <row r="314" spans="1:7" ht="18">
      <c r="A314" s="11"/>
      <c r="B314" s="155" t="s">
        <v>252</v>
      </c>
      <c r="C314" s="138"/>
      <c r="D314" s="140"/>
      <c r="E314" s="140"/>
    </row>
    <row r="315" spans="1:7">
      <c r="A315" s="144"/>
      <c r="B315" s="157" t="s">
        <v>253</v>
      </c>
      <c r="C315" s="16"/>
      <c r="D315" s="3"/>
      <c r="E315" s="3"/>
    </row>
    <row r="316" spans="1:7">
      <c r="A316" s="35">
        <v>146</v>
      </c>
      <c r="B316" s="47" t="s">
        <v>254</v>
      </c>
      <c r="C316" s="160">
        <v>346770</v>
      </c>
      <c r="D316" s="373"/>
      <c r="E316" s="374"/>
      <c r="F316" s="374"/>
      <c r="G316" s="375"/>
    </row>
    <row r="317" spans="1:7">
      <c r="A317" s="35">
        <v>147</v>
      </c>
      <c r="B317" s="47" t="s">
        <v>482</v>
      </c>
      <c r="C317" s="160">
        <v>554393</v>
      </c>
      <c r="D317" s="373"/>
      <c r="E317" s="374"/>
      <c r="F317" s="374"/>
      <c r="G317" s="375"/>
    </row>
    <row r="318" spans="1:7" ht="15.75" thickBot="1">
      <c r="A318" s="161"/>
      <c r="B318" s="241"/>
      <c r="C318" s="242"/>
      <c r="D318" s="40"/>
      <c r="E318" s="40"/>
      <c r="F318" s="40"/>
      <c r="G318" s="40"/>
    </row>
    <row r="319" spans="1:7" ht="15.75" thickBot="1">
      <c r="A319" s="161"/>
      <c r="B319" s="56" t="s">
        <v>34</v>
      </c>
      <c r="C319" s="57">
        <f t="shared" ref="C319" si="11">+C316</f>
        <v>346770</v>
      </c>
      <c r="D319" s="40"/>
      <c r="E319" s="40"/>
      <c r="F319" s="40"/>
      <c r="G319" s="40"/>
    </row>
    <row r="320" spans="1:7">
      <c r="A320" s="161"/>
      <c r="B320" s="126"/>
      <c r="C320" s="127"/>
      <c r="D320" s="128"/>
      <c r="E320" s="128"/>
    </row>
    <row r="321" spans="1:7" ht="15.75">
      <c r="B321" s="363" t="s">
        <v>251</v>
      </c>
      <c r="C321" s="363"/>
      <c r="D321" s="138"/>
      <c r="E321" s="138"/>
    </row>
    <row r="322" spans="1:7" ht="18">
      <c r="A322" s="11"/>
      <c r="B322" s="139"/>
      <c r="C322" s="140"/>
      <c r="D322" s="138"/>
      <c r="E322" s="138"/>
    </row>
    <row r="323" spans="1:7" ht="38.25">
      <c r="A323" s="11"/>
      <c r="B323" s="12" t="s">
        <v>3</v>
      </c>
      <c r="C323" s="12" t="s">
        <v>4</v>
      </c>
      <c r="D323" s="358" t="s">
        <v>13</v>
      </c>
      <c r="E323" s="359"/>
      <c r="F323" s="359"/>
      <c r="G323" s="360"/>
    </row>
    <row r="324" spans="1:7">
      <c r="A324" s="11"/>
      <c r="B324" s="16"/>
      <c r="C324" s="16"/>
      <c r="D324" s="243"/>
      <c r="E324" s="243"/>
      <c r="F324" s="243"/>
      <c r="G324" s="243"/>
    </row>
    <row r="325" spans="1:7">
      <c r="A325" s="144"/>
      <c r="B325" s="162" t="s">
        <v>257</v>
      </c>
      <c r="C325" s="163"/>
      <c r="D325" s="128"/>
      <c r="E325" s="128"/>
    </row>
    <row r="326" spans="1:7">
      <c r="A326" s="35">
        <v>148</v>
      </c>
      <c r="B326" s="164" t="s">
        <v>258</v>
      </c>
      <c r="C326" s="160">
        <v>410516</v>
      </c>
      <c r="D326" s="373"/>
      <c r="E326" s="374"/>
      <c r="F326" s="374"/>
      <c r="G326" s="375"/>
    </row>
    <row r="327" spans="1:7">
      <c r="A327" s="35">
        <v>149</v>
      </c>
      <c r="B327" s="164" t="s">
        <v>259</v>
      </c>
      <c r="C327" s="160">
        <v>410516</v>
      </c>
      <c r="D327" s="373"/>
      <c r="E327" s="374"/>
      <c r="F327" s="374"/>
      <c r="G327" s="375"/>
    </row>
    <row r="328" spans="1:7" ht="15.75" thickBot="1"/>
    <row r="329" spans="1:7" ht="15.75" thickBot="1">
      <c r="B329" s="56" t="s">
        <v>34</v>
      </c>
      <c r="C329" s="57">
        <f t="shared" ref="C329" si="12">+C326+C327</f>
        <v>821032</v>
      </c>
    </row>
    <row r="330" spans="1:7">
      <c r="C330" s="165"/>
      <c r="D330" s="148"/>
      <c r="E330" s="148"/>
      <c r="F330" s="167"/>
      <c r="G330" s="167"/>
    </row>
    <row r="331" spans="1:7" ht="15.75">
      <c r="B331" s="363" t="s">
        <v>251</v>
      </c>
      <c r="C331" s="363"/>
      <c r="D331" s="138"/>
      <c r="E331" s="138"/>
    </row>
    <row r="332" spans="1:7" ht="18">
      <c r="A332" s="11"/>
      <c r="B332" s="139"/>
      <c r="C332" s="140"/>
      <c r="D332" s="138"/>
      <c r="E332" s="138"/>
    </row>
    <row r="333" spans="1:7" ht="38.25">
      <c r="A333" s="11"/>
      <c r="B333" s="12" t="s">
        <v>3</v>
      </c>
      <c r="C333" s="12" t="s">
        <v>4</v>
      </c>
      <c r="D333" s="358" t="s">
        <v>13</v>
      </c>
      <c r="E333" s="359"/>
      <c r="F333" s="359"/>
      <c r="G333" s="360"/>
    </row>
    <row r="334" spans="1:7" ht="18">
      <c r="A334" s="11"/>
      <c r="B334" s="155" t="s">
        <v>252</v>
      </c>
      <c r="C334" s="138"/>
      <c r="D334" s="140"/>
      <c r="E334" s="140"/>
    </row>
    <row r="335" spans="1:7">
      <c r="A335" s="11"/>
      <c r="B335" s="168" t="s">
        <v>261</v>
      </c>
      <c r="C335" s="169"/>
      <c r="D335" s="128"/>
      <c r="E335" s="128"/>
    </row>
    <row r="336" spans="1:7">
      <c r="A336" s="35">
        <v>150</v>
      </c>
      <c r="B336" s="149" t="s">
        <v>260</v>
      </c>
      <c r="C336" s="160">
        <v>821032</v>
      </c>
      <c r="D336" s="373"/>
      <c r="E336" s="374"/>
      <c r="F336" s="374"/>
      <c r="G336" s="375"/>
    </row>
    <row r="337" spans="1:7" ht="15.75" thickBot="1">
      <c r="C337" s="165"/>
      <c r="D337" s="172"/>
      <c r="E337" s="172"/>
      <c r="F337" s="167"/>
      <c r="G337" s="167"/>
    </row>
    <row r="338" spans="1:7" ht="15.75" thickBot="1">
      <c r="B338" s="56" t="s">
        <v>34</v>
      </c>
      <c r="C338" s="57">
        <f t="shared" ref="C338" si="13">+C336</f>
        <v>821032</v>
      </c>
      <c r="D338" s="172"/>
      <c r="E338" s="172"/>
      <c r="F338" s="167"/>
      <c r="G338" s="167"/>
    </row>
    <row r="339" spans="1:7">
      <c r="C339" s="165"/>
      <c r="D339" s="172"/>
      <c r="E339" s="172"/>
      <c r="F339" s="167"/>
      <c r="G339" s="167"/>
    </row>
    <row r="340" spans="1:7" ht="15.75">
      <c r="B340" s="363" t="s">
        <v>251</v>
      </c>
      <c r="C340" s="363"/>
      <c r="D340" s="138"/>
      <c r="E340" s="138"/>
    </row>
    <row r="341" spans="1:7" ht="18">
      <c r="A341" s="11"/>
      <c r="B341" s="139"/>
      <c r="C341" s="140"/>
      <c r="D341" s="138"/>
      <c r="E341" s="138"/>
    </row>
    <row r="342" spans="1:7" ht="38.25">
      <c r="A342" s="11"/>
      <c r="B342" s="12" t="s">
        <v>3</v>
      </c>
      <c r="C342" s="12" t="s">
        <v>4</v>
      </c>
      <c r="D342" s="358" t="s">
        <v>13</v>
      </c>
      <c r="E342" s="359"/>
      <c r="F342" s="359"/>
      <c r="G342" s="360"/>
    </row>
    <row r="343" spans="1:7" ht="18">
      <c r="A343" s="11"/>
      <c r="B343" s="155" t="s">
        <v>252</v>
      </c>
      <c r="C343" s="138"/>
      <c r="D343" s="140"/>
      <c r="E343" s="140"/>
    </row>
    <row r="344" spans="1:7">
      <c r="A344" s="173"/>
      <c r="B344" s="162" t="s">
        <v>263</v>
      </c>
      <c r="C344" s="174"/>
      <c r="D344" s="175"/>
      <c r="E344" s="175"/>
      <c r="F344" s="176"/>
      <c r="G344" s="176"/>
    </row>
    <row r="345" spans="1:7">
      <c r="A345" s="35">
        <v>151</v>
      </c>
      <c r="B345" s="54" t="s">
        <v>264</v>
      </c>
      <c r="C345" s="72">
        <v>835000</v>
      </c>
      <c r="D345" s="373"/>
      <c r="E345" s="374"/>
      <c r="F345" s="374"/>
      <c r="G345" s="375"/>
    </row>
    <row r="346" spans="1:7">
      <c r="A346" s="35">
        <v>152</v>
      </c>
      <c r="B346" s="54" t="s">
        <v>343</v>
      </c>
      <c r="C346" s="72">
        <v>331500</v>
      </c>
      <c r="D346" s="373"/>
      <c r="E346" s="374"/>
      <c r="F346" s="374"/>
      <c r="G346" s="375"/>
    </row>
    <row r="347" spans="1:7" ht="15.75" thickBot="1">
      <c r="C347" s="165"/>
      <c r="D347" s="34"/>
      <c r="E347" s="34"/>
      <c r="F347" s="177"/>
      <c r="G347" s="177"/>
    </row>
    <row r="348" spans="1:7" ht="15.75" thickBot="1">
      <c r="B348" s="56" t="s">
        <v>34</v>
      </c>
      <c r="C348" s="57">
        <f t="shared" ref="C348" si="14">+C345+C346</f>
        <v>1166500</v>
      </c>
      <c r="D348" s="34"/>
      <c r="E348" s="34"/>
      <c r="F348" s="177"/>
      <c r="G348" s="177"/>
    </row>
    <row r="349" spans="1:7">
      <c r="C349" s="165"/>
      <c r="D349" s="34"/>
      <c r="E349" s="34"/>
      <c r="F349" s="177"/>
      <c r="G349" s="177"/>
    </row>
    <row r="350" spans="1:7" ht="15.75">
      <c r="B350" s="363" t="s">
        <v>251</v>
      </c>
      <c r="C350" s="363"/>
      <c r="D350" s="141"/>
      <c r="E350" s="141"/>
      <c r="F350" s="176"/>
      <c r="G350" s="176"/>
    </row>
    <row r="351" spans="1:7" ht="18">
      <c r="A351" s="11"/>
      <c r="B351" s="139"/>
      <c r="C351" s="140"/>
      <c r="D351" s="141"/>
      <c r="E351" s="141"/>
      <c r="F351" s="176"/>
      <c r="G351" s="176"/>
    </row>
    <row r="352" spans="1:7" ht="38.25">
      <c r="A352" s="11"/>
      <c r="B352" s="12" t="s">
        <v>3</v>
      </c>
      <c r="C352" s="12" t="s">
        <v>4</v>
      </c>
      <c r="D352" s="358" t="s">
        <v>13</v>
      </c>
      <c r="E352" s="359"/>
      <c r="F352" s="359"/>
      <c r="G352" s="360"/>
    </row>
    <row r="353" spans="1:7" ht="18">
      <c r="A353" s="11"/>
      <c r="B353" s="155" t="s">
        <v>252</v>
      </c>
      <c r="C353" s="138"/>
      <c r="D353" s="156"/>
      <c r="E353" s="156"/>
      <c r="F353" s="176"/>
      <c r="G353" s="176"/>
    </row>
    <row r="354" spans="1:7">
      <c r="A354" s="173"/>
      <c r="B354" s="162" t="s">
        <v>265</v>
      </c>
      <c r="C354" s="21"/>
      <c r="D354" s="175"/>
      <c r="E354" s="175"/>
      <c r="F354" s="177"/>
      <c r="G354" s="177"/>
    </row>
    <row r="355" spans="1:7">
      <c r="A355" s="50">
        <v>153</v>
      </c>
      <c r="B355" s="47" t="s">
        <v>266</v>
      </c>
      <c r="C355" s="24">
        <v>277509</v>
      </c>
      <c r="D355" s="373" t="s">
        <v>454</v>
      </c>
      <c r="E355" s="374"/>
      <c r="F355" s="374"/>
      <c r="G355" s="375"/>
    </row>
    <row r="356" spans="1:7" ht="15.75" thickBot="1">
      <c r="C356" s="165"/>
      <c r="D356" s="34"/>
      <c r="E356" s="34"/>
      <c r="F356" s="177"/>
      <c r="G356" s="177"/>
    </row>
    <row r="357" spans="1:7" ht="15.75" thickBot="1">
      <c r="B357" s="56" t="s">
        <v>34</v>
      </c>
      <c r="C357" s="57">
        <f t="shared" ref="C357" si="15">+C354+C355</f>
        <v>277509</v>
      </c>
      <c r="D357" s="34"/>
      <c r="E357" s="34"/>
      <c r="F357" s="177"/>
      <c r="G357" s="177"/>
    </row>
    <row r="358" spans="1:7">
      <c r="C358" s="165"/>
      <c r="D358" s="34"/>
      <c r="E358" s="34"/>
      <c r="F358" s="177"/>
      <c r="G358" s="177"/>
    </row>
    <row r="359" spans="1:7" ht="15.75">
      <c r="B359" s="363" t="s">
        <v>251</v>
      </c>
      <c r="C359" s="363"/>
      <c r="D359" s="138"/>
      <c r="E359" s="138"/>
    </row>
    <row r="360" spans="1:7" ht="18">
      <c r="A360" s="11"/>
      <c r="B360" s="139"/>
      <c r="C360" s="140"/>
      <c r="D360" s="138"/>
      <c r="E360" s="138"/>
    </row>
    <row r="361" spans="1:7" ht="38.25">
      <c r="A361" s="11"/>
      <c r="B361" s="12" t="s">
        <v>3</v>
      </c>
      <c r="C361" s="12" t="s">
        <v>4</v>
      </c>
      <c r="D361" s="358" t="s">
        <v>13</v>
      </c>
      <c r="E361" s="359"/>
      <c r="F361" s="359"/>
      <c r="G361" s="360"/>
    </row>
    <row r="362" spans="1:7" ht="18">
      <c r="A362" s="11"/>
      <c r="B362" s="155" t="s">
        <v>252</v>
      </c>
      <c r="C362" s="138"/>
      <c r="D362" s="140"/>
      <c r="E362" s="140"/>
    </row>
    <row r="363" spans="1:7">
      <c r="A363" s="144"/>
      <c r="B363" s="162" t="s">
        <v>344</v>
      </c>
      <c r="C363" s="163"/>
      <c r="D363" s="128"/>
      <c r="E363" s="128"/>
    </row>
    <row r="364" spans="1:7">
      <c r="A364" s="35">
        <v>154</v>
      </c>
      <c r="B364" s="164" t="s">
        <v>345</v>
      </c>
      <c r="C364" s="160">
        <v>345000</v>
      </c>
      <c r="D364" s="373"/>
      <c r="E364" s="374"/>
      <c r="F364" s="374"/>
      <c r="G364" s="375"/>
    </row>
    <row r="365" spans="1:7">
      <c r="A365" s="35">
        <v>155</v>
      </c>
      <c r="B365" s="164" t="s">
        <v>483</v>
      </c>
      <c r="C365" s="160">
        <v>139000</v>
      </c>
      <c r="D365" s="373"/>
      <c r="E365" s="374"/>
      <c r="F365" s="374"/>
      <c r="G365" s="375"/>
    </row>
    <row r="366" spans="1:7">
      <c r="A366" s="35">
        <v>156</v>
      </c>
      <c r="B366" s="164" t="s">
        <v>484</v>
      </c>
      <c r="C366" s="160">
        <v>139000</v>
      </c>
      <c r="D366" s="373"/>
      <c r="E366" s="374"/>
      <c r="F366" s="374"/>
      <c r="G366" s="375"/>
    </row>
    <row r="367" spans="1:7">
      <c r="A367" s="35">
        <v>157</v>
      </c>
      <c r="B367" s="149" t="s">
        <v>350</v>
      </c>
      <c r="C367" s="160">
        <v>60000</v>
      </c>
      <c r="D367" s="373"/>
      <c r="E367" s="374"/>
      <c r="F367" s="374"/>
      <c r="G367" s="375"/>
    </row>
    <row r="368" spans="1:7">
      <c r="A368" s="35">
        <v>158</v>
      </c>
      <c r="B368" s="149" t="s">
        <v>485</v>
      </c>
      <c r="C368" s="160">
        <v>278000</v>
      </c>
      <c r="D368" s="373"/>
      <c r="E368" s="374"/>
      <c r="F368" s="374"/>
      <c r="G368" s="375"/>
    </row>
    <row r="369" spans="1:7" ht="15.75" thickBot="1">
      <c r="C369" s="165"/>
      <c r="D369" s="148"/>
      <c r="E369" s="148"/>
      <c r="F369" s="167"/>
      <c r="G369" s="167"/>
    </row>
    <row r="370" spans="1:7" ht="15.75" thickBot="1">
      <c r="B370" s="56" t="s">
        <v>34</v>
      </c>
      <c r="C370" s="57">
        <f>+C364+C365+C366+C367</f>
        <v>683000</v>
      </c>
      <c r="D370" s="148"/>
      <c r="E370" s="148"/>
      <c r="F370" s="167"/>
      <c r="G370" s="167"/>
    </row>
    <row r="371" spans="1:7">
      <c r="C371" s="165"/>
      <c r="D371" s="148"/>
      <c r="E371" s="148"/>
      <c r="F371" s="167"/>
      <c r="G371" s="167"/>
    </row>
    <row r="372" spans="1:7">
      <c r="B372" s="178" t="s">
        <v>486</v>
      </c>
      <c r="D372" s="178"/>
      <c r="E372" s="178"/>
      <c r="F372" s="178"/>
    </row>
    <row r="373" spans="1:7">
      <c r="B373" s="178"/>
      <c r="D373" s="178"/>
      <c r="E373" s="178"/>
      <c r="F373" s="178"/>
    </row>
    <row r="374" spans="1:7" ht="38.25">
      <c r="B374" s="12" t="s">
        <v>3</v>
      </c>
      <c r="C374" s="12" t="s">
        <v>4</v>
      </c>
      <c r="D374" s="358" t="s">
        <v>13</v>
      </c>
      <c r="E374" s="359"/>
      <c r="F374" s="359"/>
      <c r="G374" s="360"/>
    </row>
    <row r="375" spans="1:7">
      <c r="A375" s="35">
        <v>159</v>
      </c>
      <c r="B375" s="47" t="s">
        <v>280</v>
      </c>
      <c r="C375" s="160">
        <v>714000</v>
      </c>
      <c r="D375" s="373"/>
      <c r="E375" s="374"/>
      <c r="F375" s="374"/>
      <c r="G375" s="375"/>
    </row>
    <row r="376" spans="1:7">
      <c r="A376" s="35">
        <v>160</v>
      </c>
      <c r="B376" s="47" t="s">
        <v>281</v>
      </c>
      <c r="C376" s="160">
        <v>533000</v>
      </c>
      <c r="D376" s="373"/>
      <c r="E376" s="374"/>
      <c r="F376" s="374"/>
      <c r="G376" s="375"/>
    </row>
    <row r="377" spans="1:7">
      <c r="A377" s="35">
        <v>161</v>
      </c>
      <c r="B377" s="47" t="s">
        <v>282</v>
      </c>
      <c r="C377" s="160">
        <v>533000</v>
      </c>
      <c r="D377" s="373"/>
      <c r="E377" s="374"/>
      <c r="F377" s="374"/>
      <c r="G377" s="375"/>
    </row>
    <row r="378" spans="1:7">
      <c r="A378" s="35">
        <v>162</v>
      </c>
      <c r="B378" s="47" t="s">
        <v>284</v>
      </c>
      <c r="C378" s="160">
        <v>307000</v>
      </c>
      <c r="D378" s="373"/>
      <c r="E378" s="374"/>
      <c r="F378" s="374"/>
      <c r="G378" s="375"/>
    </row>
    <row r="379" spans="1:7">
      <c r="A379" s="35">
        <v>163</v>
      </c>
      <c r="B379" s="47" t="s">
        <v>285</v>
      </c>
      <c r="C379" s="160">
        <v>508000</v>
      </c>
      <c r="D379" s="373"/>
      <c r="E379" s="374"/>
      <c r="F379" s="374"/>
      <c r="G379" s="375"/>
    </row>
    <row r="380" spans="1:7">
      <c r="A380" s="35">
        <v>164</v>
      </c>
      <c r="B380" s="47" t="s">
        <v>286</v>
      </c>
      <c r="C380" s="160">
        <v>472000</v>
      </c>
      <c r="D380" s="373"/>
      <c r="E380" s="374"/>
      <c r="F380" s="374"/>
      <c r="G380" s="375"/>
    </row>
    <row r="381" spans="1:7">
      <c r="A381" s="35">
        <v>165</v>
      </c>
      <c r="B381" s="47" t="s">
        <v>406</v>
      </c>
      <c r="C381" s="160">
        <v>498000</v>
      </c>
      <c r="D381" s="373"/>
      <c r="E381" s="374"/>
      <c r="F381" s="374"/>
      <c r="G381" s="375"/>
    </row>
    <row r="382" spans="1:7">
      <c r="A382" s="35">
        <v>166</v>
      </c>
      <c r="B382" s="47" t="s">
        <v>487</v>
      </c>
      <c r="C382" s="160">
        <v>249000</v>
      </c>
      <c r="D382" s="373"/>
      <c r="E382" s="374"/>
      <c r="F382" s="374"/>
      <c r="G382" s="375"/>
    </row>
    <row r="383" spans="1:7" ht="15.75" thickBot="1">
      <c r="C383" s="229"/>
    </row>
    <row r="384" spans="1:7" ht="15.75" thickBot="1">
      <c r="B384" s="56" t="s">
        <v>34</v>
      </c>
      <c r="C384" s="232">
        <f>SUM(C375:C383)</f>
        <v>3814000</v>
      </c>
      <c r="D384" s="187"/>
      <c r="E384" s="187"/>
      <c r="F384" s="73"/>
    </row>
  </sheetData>
  <mergeCells count="186">
    <mergeCell ref="D15:G15"/>
    <mergeCell ref="D18:G18"/>
    <mergeCell ref="D19:G19"/>
    <mergeCell ref="D22:G22"/>
    <mergeCell ref="D23:G23"/>
    <mergeCell ref="D24:G24"/>
    <mergeCell ref="B2:C2"/>
    <mergeCell ref="B3:C3"/>
    <mergeCell ref="B4:C4"/>
    <mergeCell ref="D6:G6"/>
    <mergeCell ref="D9:G9"/>
    <mergeCell ref="D12:G12"/>
    <mergeCell ref="D39:G39"/>
    <mergeCell ref="D40:G40"/>
    <mergeCell ref="D43:G43"/>
    <mergeCell ref="D46:G46"/>
    <mergeCell ref="D49:G49"/>
    <mergeCell ref="D50:G50"/>
    <mergeCell ref="D27:G27"/>
    <mergeCell ref="D30:G30"/>
    <mergeCell ref="D31:G31"/>
    <mergeCell ref="D36:G36"/>
    <mergeCell ref="D37:G37"/>
    <mergeCell ref="D38:G38"/>
    <mergeCell ref="D61:G61"/>
    <mergeCell ref="D62:G62"/>
    <mergeCell ref="D63:G63"/>
    <mergeCell ref="D64:G64"/>
    <mergeCell ref="D65:G65"/>
    <mergeCell ref="D70:G70"/>
    <mergeCell ref="D53:G53"/>
    <mergeCell ref="D54:G54"/>
    <mergeCell ref="D55:G55"/>
    <mergeCell ref="D56:G56"/>
    <mergeCell ref="D59:G59"/>
    <mergeCell ref="D60:G60"/>
    <mergeCell ref="D83:G83"/>
    <mergeCell ref="D86:G86"/>
    <mergeCell ref="D87:G87"/>
    <mergeCell ref="D90:G90"/>
    <mergeCell ref="D93:G93"/>
    <mergeCell ref="D98:G98"/>
    <mergeCell ref="D73:G73"/>
    <mergeCell ref="D74:G74"/>
    <mergeCell ref="D75:G75"/>
    <mergeCell ref="D78:G78"/>
    <mergeCell ref="D79:G79"/>
    <mergeCell ref="D80:G80"/>
    <mergeCell ref="D113:G113"/>
    <mergeCell ref="D114:G114"/>
    <mergeCell ref="D115:G115"/>
    <mergeCell ref="D116:G116"/>
    <mergeCell ref="D117:G117"/>
    <mergeCell ref="D118:G118"/>
    <mergeCell ref="D99:G99"/>
    <mergeCell ref="D100:G100"/>
    <mergeCell ref="D103:G103"/>
    <mergeCell ref="D106:G106"/>
    <mergeCell ref="D109:G109"/>
    <mergeCell ref="D112:G112"/>
    <mergeCell ref="D137:G137"/>
    <mergeCell ref="D140:G140"/>
    <mergeCell ref="D143:G143"/>
    <mergeCell ref="D146:G146"/>
    <mergeCell ref="D149:G149"/>
    <mergeCell ref="D152:G152"/>
    <mergeCell ref="D119:G119"/>
    <mergeCell ref="D120:G120"/>
    <mergeCell ref="D123:G123"/>
    <mergeCell ref="D126:G126"/>
    <mergeCell ref="D129:G129"/>
    <mergeCell ref="D134:G134"/>
    <mergeCell ref="D166:G166"/>
    <mergeCell ref="D167:G167"/>
    <mergeCell ref="D168:G168"/>
    <mergeCell ref="D169:G169"/>
    <mergeCell ref="D170:G170"/>
    <mergeCell ref="D153:G153"/>
    <mergeCell ref="D154:G154"/>
    <mergeCell ref="D155:G155"/>
    <mergeCell ref="D156:G156"/>
    <mergeCell ref="D161:G161"/>
    <mergeCell ref="D177:G177"/>
    <mergeCell ref="D178:G178"/>
    <mergeCell ref="D179:G179"/>
    <mergeCell ref="D180:G180"/>
    <mergeCell ref="D181:G181"/>
    <mergeCell ref="D182:G182"/>
    <mergeCell ref="D171:G171"/>
    <mergeCell ref="D172:G172"/>
    <mergeCell ref="D173:G173"/>
    <mergeCell ref="D174:G174"/>
    <mergeCell ref="D175:G175"/>
    <mergeCell ref="D176:G176"/>
    <mergeCell ref="D194:G194"/>
    <mergeCell ref="D195:G195"/>
    <mergeCell ref="D196:G196"/>
    <mergeCell ref="D197:G197"/>
    <mergeCell ref="D198:G198"/>
    <mergeCell ref="D199:G199"/>
    <mergeCell ref="D189:G189"/>
    <mergeCell ref="D190:G190"/>
    <mergeCell ref="D191:G191"/>
    <mergeCell ref="D192:G192"/>
    <mergeCell ref="D193:G193"/>
    <mergeCell ref="D206:G206"/>
    <mergeCell ref="D207:G207"/>
    <mergeCell ref="D208:G208"/>
    <mergeCell ref="D213:G213"/>
    <mergeCell ref="D214:G214"/>
    <mergeCell ref="D200:G200"/>
    <mergeCell ref="D201:G201"/>
    <mergeCell ref="D202:G202"/>
    <mergeCell ref="D203:G203"/>
    <mergeCell ref="D204:G204"/>
    <mergeCell ref="D205:G205"/>
    <mergeCell ref="D229:G229"/>
    <mergeCell ref="D230:G230"/>
    <mergeCell ref="D231:G231"/>
    <mergeCell ref="D232:G232"/>
    <mergeCell ref="D235:G235"/>
    <mergeCell ref="D236:G236"/>
    <mergeCell ref="D219:G219"/>
    <mergeCell ref="D220:G220"/>
    <mergeCell ref="D221:G221"/>
    <mergeCell ref="D228:G228"/>
    <mergeCell ref="D247:G247"/>
    <mergeCell ref="D248:G248"/>
    <mergeCell ref="D249:G249"/>
    <mergeCell ref="D250:G250"/>
    <mergeCell ref="D255:G255"/>
    <mergeCell ref="D256:G256"/>
    <mergeCell ref="D237:G237"/>
    <mergeCell ref="D238:G238"/>
    <mergeCell ref="D241:G241"/>
    <mergeCell ref="D242:G242"/>
    <mergeCell ref="D243:G243"/>
    <mergeCell ref="D244:G244"/>
    <mergeCell ref="D271:G271"/>
    <mergeCell ref="D274:G274"/>
    <mergeCell ref="D275:G275"/>
    <mergeCell ref="D276:G276"/>
    <mergeCell ref="D281:G281"/>
    <mergeCell ref="D259:G259"/>
    <mergeCell ref="D260:G260"/>
    <mergeCell ref="D263:G263"/>
    <mergeCell ref="D264:G264"/>
    <mergeCell ref="D265:G265"/>
    <mergeCell ref="D268:G268"/>
    <mergeCell ref="D317:G317"/>
    <mergeCell ref="B321:C321"/>
    <mergeCell ref="D323:G323"/>
    <mergeCell ref="D326:G326"/>
    <mergeCell ref="D327:G327"/>
    <mergeCell ref="B331:C331"/>
    <mergeCell ref="B302:C302"/>
    <mergeCell ref="D304:G304"/>
    <mergeCell ref="D307:G307"/>
    <mergeCell ref="B311:C311"/>
    <mergeCell ref="D313:G313"/>
    <mergeCell ref="D316:G316"/>
    <mergeCell ref="B350:C350"/>
    <mergeCell ref="D352:G352"/>
    <mergeCell ref="D355:G355"/>
    <mergeCell ref="B359:C359"/>
    <mergeCell ref="D361:G361"/>
    <mergeCell ref="D364:G364"/>
    <mergeCell ref="D333:G333"/>
    <mergeCell ref="D336:G336"/>
    <mergeCell ref="B340:C340"/>
    <mergeCell ref="D342:G342"/>
    <mergeCell ref="D345:G345"/>
    <mergeCell ref="D346:G346"/>
    <mergeCell ref="D382:G382"/>
    <mergeCell ref="D376:G376"/>
    <mergeCell ref="D377:G377"/>
    <mergeCell ref="D378:G378"/>
    <mergeCell ref="D379:G379"/>
    <mergeCell ref="D380:G380"/>
    <mergeCell ref="D381:G381"/>
    <mergeCell ref="D365:G365"/>
    <mergeCell ref="D366:G366"/>
    <mergeCell ref="D367:G367"/>
    <mergeCell ref="D368:G368"/>
    <mergeCell ref="D374:G374"/>
    <mergeCell ref="D375:G375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C510"/>
  <sheetViews>
    <sheetView workbookViewId="0">
      <selection activeCell="D9" sqref="D9"/>
    </sheetView>
  </sheetViews>
  <sheetFormatPr baseColWidth="10" defaultRowHeight="15"/>
  <cols>
    <col min="1" max="1" width="3.42578125" customWidth="1"/>
    <col min="2" max="2" width="38.5703125" customWidth="1"/>
    <col min="3" max="3" width="15.28515625" bestFit="1" customWidth="1"/>
  </cols>
  <sheetData>
    <row r="1" spans="1:3" ht="15.75">
      <c r="A1" s="1"/>
      <c r="B1" s="356" t="s">
        <v>0</v>
      </c>
      <c r="C1" s="356"/>
    </row>
    <row r="2" spans="1:3" ht="15.75">
      <c r="A2" s="1"/>
      <c r="B2" s="356" t="s">
        <v>495</v>
      </c>
      <c r="C2" s="356"/>
    </row>
    <row r="3" spans="1:3" ht="15.75">
      <c r="A3" s="1"/>
      <c r="B3" s="357"/>
      <c r="C3" s="357"/>
    </row>
    <row r="4" spans="1:3" ht="18">
      <c r="A4" s="1"/>
      <c r="B4" s="5" t="s">
        <v>2</v>
      </c>
      <c r="C4" s="6"/>
    </row>
    <row r="5" spans="1:3" ht="25.5">
      <c r="A5" s="11"/>
      <c r="B5" s="12" t="s">
        <v>3</v>
      </c>
      <c r="C5" s="12" t="s">
        <v>4</v>
      </c>
    </row>
    <row r="6" spans="1:3" ht="15.75" thickBot="1">
      <c r="A6" s="15"/>
      <c r="B6" s="16"/>
      <c r="C6" s="16"/>
    </row>
    <row r="7" spans="1:3" ht="15.75" thickBot="1">
      <c r="A7" s="18"/>
      <c r="B7" s="19" t="s">
        <v>15</v>
      </c>
      <c r="C7" s="16"/>
    </row>
    <row r="8" spans="1:3">
      <c r="A8" s="22">
        <v>1</v>
      </c>
      <c r="B8" s="23" t="s">
        <v>16</v>
      </c>
      <c r="C8" s="24">
        <v>225000</v>
      </c>
    </row>
    <row r="9" spans="1:3" ht="15.75" thickBot="1">
      <c r="A9" s="11"/>
      <c r="B9" s="27"/>
      <c r="C9" s="28"/>
    </row>
    <row r="10" spans="1:3" ht="15.75" thickBot="1">
      <c r="A10" s="11"/>
      <c r="B10" s="19" t="s">
        <v>17</v>
      </c>
      <c r="C10" s="31"/>
    </row>
    <row r="11" spans="1:3">
      <c r="A11" s="35">
        <v>2</v>
      </c>
      <c r="B11" s="36" t="s">
        <v>18</v>
      </c>
      <c r="C11" s="37">
        <v>215000</v>
      </c>
    </row>
    <row r="12" spans="1:3" ht="15.75" thickBot="1">
      <c r="A12" s="11"/>
      <c r="B12" s="38"/>
      <c r="C12" s="40"/>
    </row>
    <row r="13" spans="1:3" ht="15.75" thickBot="1">
      <c r="A13" s="11"/>
      <c r="B13" s="42" t="s">
        <v>19</v>
      </c>
      <c r="C13" s="43"/>
    </row>
    <row r="14" spans="1:3">
      <c r="A14" s="49">
        <v>3</v>
      </c>
      <c r="B14" s="47" t="s">
        <v>27</v>
      </c>
      <c r="C14" s="24">
        <v>215000</v>
      </c>
    </row>
    <row r="15" spans="1:3" ht="15.75" thickBot="1">
      <c r="A15" s="11"/>
      <c r="B15" s="46"/>
      <c r="C15" s="40"/>
    </row>
    <row r="16" spans="1:3" ht="15.75" thickBot="1">
      <c r="A16" s="11"/>
      <c r="B16" s="42" t="s">
        <v>22</v>
      </c>
      <c r="C16" s="40"/>
    </row>
    <row r="17" spans="1:3">
      <c r="A17" s="35">
        <v>4</v>
      </c>
      <c r="B17" s="47" t="s">
        <v>24</v>
      </c>
      <c r="C17" s="24">
        <v>334000</v>
      </c>
    </row>
    <row r="18" spans="1:3">
      <c r="A18" s="35">
        <v>5</v>
      </c>
      <c r="B18" s="47" t="s">
        <v>381</v>
      </c>
      <c r="C18" s="24">
        <v>555556</v>
      </c>
    </row>
    <row r="19" spans="1:3" ht="15.75" thickBot="1">
      <c r="A19" s="11"/>
      <c r="B19" s="46"/>
      <c r="C19" s="39"/>
    </row>
    <row r="20" spans="1:3" ht="15.75" thickBot="1">
      <c r="A20" s="11"/>
      <c r="B20" s="19" t="s">
        <v>25</v>
      </c>
      <c r="C20" s="48"/>
    </row>
    <row r="21" spans="1:3">
      <c r="A21" s="35">
        <v>6</v>
      </c>
      <c r="B21" s="36" t="s">
        <v>26</v>
      </c>
      <c r="C21" s="24">
        <v>130000</v>
      </c>
    </row>
    <row r="22" spans="1:3">
      <c r="A22" s="49">
        <v>7</v>
      </c>
      <c r="B22" s="47" t="s">
        <v>354</v>
      </c>
      <c r="C22" s="24">
        <v>215000</v>
      </c>
    </row>
    <row r="24" spans="1:3" ht="15.75" thickBot="1">
      <c r="A24" s="11"/>
      <c r="B24" s="46"/>
      <c r="C24" s="39"/>
    </row>
    <row r="25" spans="1:3" ht="15.75" thickBot="1">
      <c r="A25" s="18"/>
      <c r="B25" s="19" t="s">
        <v>29</v>
      </c>
      <c r="C25" s="39"/>
    </row>
    <row r="26" spans="1:3">
      <c r="A26" s="50">
        <v>8</v>
      </c>
      <c r="B26" s="36" t="s">
        <v>30</v>
      </c>
      <c r="C26" s="24">
        <v>270000</v>
      </c>
    </row>
    <row r="27" spans="1:3" ht="15.75" thickBot="1">
      <c r="A27" s="11"/>
      <c r="B27" s="51"/>
      <c r="C27" s="40"/>
    </row>
    <row r="28" spans="1:3" ht="15.75" thickBot="1">
      <c r="A28" s="11"/>
      <c r="B28" s="19" t="s">
        <v>31</v>
      </c>
      <c r="C28" s="52"/>
    </row>
    <row r="29" spans="1:3">
      <c r="A29" s="50">
        <v>9</v>
      </c>
      <c r="B29" s="90" t="s">
        <v>104</v>
      </c>
      <c r="C29" s="24">
        <v>250000</v>
      </c>
    </row>
    <row r="30" spans="1:3">
      <c r="A30" s="50">
        <v>10</v>
      </c>
      <c r="B30" s="47" t="s">
        <v>326</v>
      </c>
      <c r="C30" s="24">
        <v>210000</v>
      </c>
    </row>
    <row r="31" spans="1:3" ht="15.75" thickBot="1">
      <c r="A31" s="11"/>
      <c r="B31" s="38"/>
      <c r="C31" s="39"/>
    </row>
    <row r="32" spans="1:3" ht="15.75" thickBot="1">
      <c r="A32" s="11"/>
      <c r="B32" s="56" t="s">
        <v>34</v>
      </c>
      <c r="C32" s="57">
        <v>2619556</v>
      </c>
    </row>
    <row r="33" spans="1:3" ht="15.75" thickBot="1">
      <c r="A33" s="11"/>
      <c r="B33" s="46"/>
      <c r="C33" s="39"/>
    </row>
    <row r="34" spans="1:3" ht="15.75" thickBot="1">
      <c r="A34" s="11"/>
      <c r="B34" s="19" t="s">
        <v>35</v>
      </c>
      <c r="C34" s="39"/>
    </row>
    <row r="35" spans="1:3">
      <c r="A35" s="35">
        <v>11</v>
      </c>
      <c r="B35" s="36" t="s">
        <v>36</v>
      </c>
      <c r="C35" s="37">
        <v>130000</v>
      </c>
    </row>
    <row r="36" spans="1:3">
      <c r="A36" s="35">
        <v>12</v>
      </c>
      <c r="B36" s="54" t="s">
        <v>37</v>
      </c>
      <c r="C36" s="24">
        <v>120000</v>
      </c>
    </row>
    <row r="37" spans="1:3">
      <c r="A37" s="35">
        <v>13</v>
      </c>
      <c r="B37" s="47" t="s">
        <v>39</v>
      </c>
      <c r="C37" s="24">
        <v>555556</v>
      </c>
    </row>
    <row r="38" spans="1:3">
      <c r="A38" s="35">
        <v>14</v>
      </c>
      <c r="B38" s="47" t="s">
        <v>327</v>
      </c>
      <c r="C38" s="24">
        <v>210000</v>
      </c>
    </row>
    <row r="39" spans="1:3">
      <c r="A39" s="35">
        <v>15</v>
      </c>
      <c r="B39" s="47" t="s">
        <v>358</v>
      </c>
      <c r="C39" s="24">
        <v>300000</v>
      </c>
    </row>
    <row r="40" spans="1:3" ht="15.75" thickBot="1">
      <c r="A40" s="11"/>
      <c r="B40" s="46"/>
      <c r="C40" s="40"/>
    </row>
    <row r="41" spans="1:3" ht="15.75" thickBot="1">
      <c r="A41" s="11"/>
      <c r="B41" s="19" t="s">
        <v>40</v>
      </c>
      <c r="C41" s="60"/>
    </row>
    <row r="42" spans="1:3">
      <c r="A42" s="35">
        <v>16</v>
      </c>
      <c r="B42" s="36" t="s">
        <v>41</v>
      </c>
      <c r="C42" s="53">
        <v>220000</v>
      </c>
    </row>
    <row r="43" spans="1:3" ht="15.75" thickBot="1">
      <c r="A43" s="11"/>
      <c r="B43" s="46"/>
      <c r="C43" s="40"/>
    </row>
    <row r="44" spans="1:3" ht="15.75" thickBot="1">
      <c r="A44" s="11"/>
      <c r="B44" s="42" t="s">
        <v>42</v>
      </c>
      <c r="C44" s="60"/>
    </row>
    <row r="45" spans="1:3">
      <c r="A45" s="35">
        <v>17</v>
      </c>
      <c r="B45" s="36" t="s">
        <v>43</v>
      </c>
      <c r="C45" s="63">
        <v>350000</v>
      </c>
    </row>
    <row r="46" spans="1:3" ht="15.75" thickBot="1">
      <c r="A46" s="11"/>
      <c r="B46" s="64"/>
      <c r="C46" s="40"/>
    </row>
    <row r="47" spans="1:3" ht="15.75" thickBot="1">
      <c r="A47" s="11"/>
      <c r="B47" s="19" t="s">
        <v>46</v>
      </c>
      <c r="C47" s="40"/>
    </row>
    <row r="48" spans="1:3">
      <c r="A48" s="44">
        <v>18</v>
      </c>
      <c r="B48" s="36" t="s">
        <v>47</v>
      </c>
      <c r="C48" s="37">
        <v>470000</v>
      </c>
    </row>
    <row r="49" spans="1:3">
      <c r="A49" s="44">
        <v>19</v>
      </c>
      <c r="B49" s="47" t="s">
        <v>48</v>
      </c>
      <c r="C49" s="24">
        <v>210000</v>
      </c>
    </row>
    <row r="50" spans="1:3" ht="15.75" thickBot="1">
      <c r="A50" s="11"/>
      <c r="B50" s="46"/>
      <c r="C50" s="39"/>
    </row>
    <row r="51" spans="1:3" ht="15.75" thickBot="1">
      <c r="A51" s="11"/>
      <c r="B51" s="19" t="s">
        <v>51</v>
      </c>
      <c r="C51" s="39"/>
    </row>
    <row r="52" spans="1:3">
      <c r="A52" s="35">
        <v>20</v>
      </c>
      <c r="B52" s="23" t="s">
        <v>52</v>
      </c>
      <c r="C52" s="24">
        <v>240000</v>
      </c>
    </row>
    <row r="53" spans="1:3">
      <c r="A53" s="35">
        <v>21</v>
      </c>
      <c r="B53" s="47" t="s">
        <v>385</v>
      </c>
      <c r="C53" s="24">
        <v>220000</v>
      </c>
    </row>
    <row r="54" spans="1:3">
      <c r="A54" s="35">
        <v>22</v>
      </c>
      <c r="B54" s="47" t="s">
        <v>54</v>
      </c>
      <c r="C54" s="24">
        <v>500000</v>
      </c>
    </row>
    <row r="55" spans="1:3">
      <c r="A55" s="35">
        <v>23</v>
      </c>
      <c r="B55" s="47" t="s">
        <v>419</v>
      </c>
      <c r="C55" s="24">
        <v>100000</v>
      </c>
    </row>
    <row r="56" spans="1:3" ht="15.75" thickBot="1">
      <c r="A56" s="11"/>
      <c r="B56" s="46"/>
      <c r="C56" s="34"/>
    </row>
    <row r="57" spans="1:3" ht="15.75" thickBot="1">
      <c r="A57" s="11"/>
      <c r="B57" s="19" t="s">
        <v>56</v>
      </c>
      <c r="C57" s="34"/>
    </row>
    <row r="58" spans="1:3">
      <c r="A58" s="35">
        <v>24</v>
      </c>
      <c r="B58" s="67" t="s">
        <v>58</v>
      </c>
      <c r="C58" s="24">
        <v>430000</v>
      </c>
    </row>
    <row r="59" spans="1:3">
      <c r="A59" s="35">
        <v>25</v>
      </c>
      <c r="B59" s="68" t="s">
        <v>59</v>
      </c>
      <c r="C59" s="24">
        <v>230000</v>
      </c>
    </row>
    <row r="60" spans="1:3">
      <c r="A60" s="35">
        <v>26</v>
      </c>
      <c r="B60" s="47" t="s">
        <v>60</v>
      </c>
      <c r="C60" s="24">
        <v>310000</v>
      </c>
    </row>
    <row r="61" spans="1:3">
      <c r="A61" s="35">
        <v>27</v>
      </c>
      <c r="B61" s="47" t="s">
        <v>63</v>
      </c>
      <c r="C61" s="24">
        <v>222222</v>
      </c>
    </row>
    <row r="62" spans="1:3">
      <c r="A62" s="35">
        <v>28</v>
      </c>
      <c r="B62" s="47" t="s">
        <v>64</v>
      </c>
      <c r="C62" s="24">
        <v>240000</v>
      </c>
    </row>
    <row r="63" spans="1:3">
      <c r="A63" s="35">
        <v>29</v>
      </c>
      <c r="B63" s="47" t="s">
        <v>360</v>
      </c>
      <c r="C63" s="24">
        <v>630000</v>
      </c>
    </row>
    <row r="64" spans="1:3">
      <c r="A64" s="35">
        <v>30</v>
      </c>
      <c r="B64" s="47" t="s">
        <v>421</v>
      </c>
      <c r="C64" s="24">
        <v>240000</v>
      </c>
    </row>
    <row r="65" spans="1:3" ht="15.75" thickBot="1">
      <c r="A65" s="11"/>
      <c r="B65" s="46"/>
      <c r="C65" s="39"/>
    </row>
    <row r="66" spans="1:3" ht="15.75" thickBot="1">
      <c r="A66" s="225"/>
      <c r="B66" s="56" t="s">
        <v>34</v>
      </c>
      <c r="C66" s="57">
        <v>5927778</v>
      </c>
    </row>
    <row r="67" spans="1:3" ht="15.75" thickBot="1">
      <c r="A67" s="11"/>
      <c r="B67" s="46"/>
      <c r="C67" s="39"/>
    </row>
    <row r="68" spans="1:3" ht="15.75" thickBot="1">
      <c r="A68" s="11"/>
      <c r="B68" s="19" t="s">
        <v>65</v>
      </c>
      <c r="C68" s="39"/>
    </row>
    <row r="69" spans="1:3">
      <c r="A69" s="71">
        <v>31</v>
      </c>
      <c r="B69" s="36" t="s">
        <v>66</v>
      </c>
      <c r="C69" s="37">
        <v>210000</v>
      </c>
    </row>
    <row r="70" spans="1:3" ht="15.75" thickBot="1">
      <c r="A70" s="11"/>
      <c r="C70" s="55"/>
    </row>
    <row r="71" spans="1:3" ht="15.75" thickBot="1">
      <c r="A71" s="11"/>
      <c r="B71" s="42" t="s">
        <v>68</v>
      </c>
      <c r="C71" s="55"/>
    </row>
    <row r="72" spans="1:3">
      <c r="A72" s="35">
        <v>32</v>
      </c>
      <c r="B72" s="36" t="s">
        <v>69</v>
      </c>
      <c r="C72" s="24">
        <v>320000</v>
      </c>
    </row>
    <row r="73" spans="1:3">
      <c r="A73" s="35">
        <v>33</v>
      </c>
      <c r="B73" s="47" t="s">
        <v>70</v>
      </c>
      <c r="C73" s="24">
        <v>240000</v>
      </c>
    </row>
    <row r="74" spans="1:3">
      <c r="A74" s="35">
        <v>34</v>
      </c>
      <c r="B74" s="47" t="s">
        <v>71</v>
      </c>
      <c r="C74" s="24">
        <v>160000</v>
      </c>
    </row>
    <row r="75" spans="1:3" ht="15.75" thickBot="1">
      <c r="A75" s="11"/>
      <c r="B75" s="46"/>
      <c r="C75" s="40"/>
    </row>
    <row r="76" spans="1:3" ht="15.75" thickBot="1">
      <c r="A76" s="11"/>
      <c r="B76" s="19" t="s">
        <v>72</v>
      </c>
      <c r="C76" s="40"/>
    </row>
    <row r="77" spans="1:3">
      <c r="A77" s="35">
        <v>35</v>
      </c>
      <c r="B77" s="36" t="s">
        <v>73</v>
      </c>
      <c r="C77" s="37">
        <v>280000</v>
      </c>
    </row>
    <row r="78" spans="1:3">
      <c r="A78" s="35">
        <v>36</v>
      </c>
      <c r="B78" s="47" t="s">
        <v>74</v>
      </c>
      <c r="C78" s="24">
        <v>105000</v>
      </c>
    </row>
    <row r="79" spans="1:3">
      <c r="A79" s="35">
        <v>37</v>
      </c>
      <c r="B79" s="47" t="s">
        <v>75</v>
      </c>
      <c r="C79" s="72">
        <v>130000</v>
      </c>
    </row>
    <row r="80" spans="1:3" ht="15.75" thickBot="1">
      <c r="A80" s="73"/>
    </row>
    <row r="81" spans="1:3" ht="15.75" thickBot="1">
      <c r="A81" s="73"/>
      <c r="B81" s="76" t="s">
        <v>76</v>
      </c>
    </row>
    <row r="82" spans="1:3">
      <c r="A82" s="35">
        <v>38</v>
      </c>
      <c r="B82" s="36" t="s">
        <v>77</v>
      </c>
      <c r="C82" s="37">
        <v>220000</v>
      </c>
    </row>
    <row r="83" spans="1:3" ht="15.75" thickBot="1">
      <c r="A83" s="73"/>
    </row>
    <row r="84" spans="1:3" ht="15.75" thickBot="1">
      <c r="A84" s="11"/>
      <c r="B84" s="42" t="s">
        <v>78</v>
      </c>
      <c r="C84" s="40"/>
    </row>
    <row r="85" spans="1:3">
      <c r="A85" s="44">
        <v>39</v>
      </c>
      <c r="B85" s="36" t="s">
        <v>79</v>
      </c>
      <c r="C85" s="24">
        <v>230000</v>
      </c>
    </row>
    <row r="86" spans="1:3">
      <c r="A86" s="35">
        <v>40</v>
      </c>
      <c r="B86" s="54" t="s">
        <v>80</v>
      </c>
      <c r="C86" s="24">
        <v>215000</v>
      </c>
    </row>
    <row r="87" spans="1:3" ht="15.75" thickBot="1">
      <c r="A87" s="11"/>
      <c r="B87" s="46"/>
      <c r="C87" s="78"/>
    </row>
    <row r="88" spans="1:3" ht="15.75" thickBot="1">
      <c r="B88" s="42" t="s">
        <v>82</v>
      </c>
      <c r="C88" s="62"/>
    </row>
    <row r="89" spans="1:3">
      <c r="A89" s="35">
        <v>41</v>
      </c>
      <c r="B89" s="36" t="s">
        <v>83</v>
      </c>
      <c r="C89" s="63">
        <v>300000</v>
      </c>
    </row>
    <row r="90" spans="1:3" ht="15.75" thickBot="1">
      <c r="A90" s="35"/>
      <c r="B90" s="46"/>
      <c r="C90" s="40"/>
    </row>
    <row r="91" spans="1:3" ht="15.75" thickBot="1">
      <c r="A91" s="11"/>
      <c r="B91" s="42" t="s">
        <v>84</v>
      </c>
      <c r="C91" s="60"/>
    </row>
    <row r="92" spans="1:3">
      <c r="A92" s="79">
        <v>42</v>
      </c>
      <c r="B92" s="36" t="s">
        <v>85</v>
      </c>
      <c r="C92" s="63">
        <v>740000</v>
      </c>
    </row>
    <row r="93" spans="1:3" ht="15.75" thickBot="1">
      <c r="B93" s="46"/>
      <c r="C93" s="39"/>
    </row>
    <row r="94" spans="1:3" ht="15.75" thickBot="1">
      <c r="A94" s="80"/>
      <c r="B94" s="56" t="s">
        <v>34</v>
      </c>
      <c r="C94" s="57">
        <v>3150000</v>
      </c>
    </row>
    <row r="95" spans="1:3" ht="15.75" thickBot="1">
      <c r="A95" s="80"/>
      <c r="B95" s="46"/>
      <c r="C95" s="39"/>
    </row>
    <row r="96" spans="1:3" ht="15.75" thickBot="1">
      <c r="A96" s="80"/>
      <c r="B96" s="42" t="s">
        <v>86</v>
      </c>
      <c r="C96" s="39"/>
    </row>
    <row r="97" spans="1:3">
      <c r="A97" s="79">
        <v>43</v>
      </c>
      <c r="B97" s="36" t="s">
        <v>87</v>
      </c>
      <c r="C97" s="24">
        <v>135000</v>
      </c>
    </row>
    <row r="98" spans="1:3">
      <c r="A98" s="79">
        <v>44</v>
      </c>
      <c r="B98" s="47" t="s">
        <v>88</v>
      </c>
      <c r="C98" s="24">
        <v>350000</v>
      </c>
    </row>
    <row r="99" spans="1:3">
      <c r="A99" s="79">
        <v>45</v>
      </c>
      <c r="B99" s="47" t="s">
        <v>89</v>
      </c>
      <c r="C99" s="24">
        <v>210000</v>
      </c>
    </row>
    <row r="100" spans="1:3">
      <c r="A100" s="79">
        <v>46</v>
      </c>
      <c r="B100" s="47" t="s">
        <v>489</v>
      </c>
      <c r="C100" s="24">
        <v>0</v>
      </c>
    </row>
    <row r="101" spans="1:3" ht="15.75" thickBot="1">
      <c r="A101" s="80"/>
      <c r="B101" s="46"/>
      <c r="C101" s="40"/>
    </row>
    <row r="102" spans="1:3" ht="15.75" thickBot="1">
      <c r="A102" s="49"/>
      <c r="B102" s="19" t="s">
        <v>91</v>
      </c>
      <c r="C102" s="60"/>
    </row>
    <row r="103" spans="1:3">
      <c r="A103" s="35">
        <v>47</v>
      </c>
      <c r="B103" s="36" t="s">
        <v>92</v>
      </c>
      <c r="C103" s="24">
        <v>210000</v>
      </c>
    </row>
    <row r="104" spans="1:3" ht="15.75" thickBot="1">
      <c r="A104" s="11"/>
      <c r="B104" s="46"/>
      <c r="C104" s="40"/>
    </row>
    <row r="105" spans="1:3" ht="15.75" thickBot="1">
      <c r="A105" s="49"/>
      <c r="B105" s="19" t="s">
        <v>93</v>
      </c>
      <c r="C105" s="60"/>
    </row>
    <row r="106" spans="1:3">
      <c r="A106" s="35">
        <v>48</v>
      </c>
      <c r="B106" s="36" t="s">
        <v>94</v>
      </c>
      <c r="C106" s="24">
        <v>215000</v>
      </c>
    </row>
    <row r="107" spans="1:3" ht="15.75" thickBot="1">
      <c r="A107" s="11"/>
      <c r="B107" s="46"/>
      <c r="C107" s="40"/>
    </row>
    <row r="108" spans="1:3" ht="15.75" thickBot="1">
      <c r="A108" s="11"/>
      <c r="B108" s="19" t="s">
        <v>95</v>
      </c>
      <c r="C108" s="34"/>
    </row>
    <row r="109" spans="1:3">
      <c r="A109" s="35">
        <v>49</v>
      </c>
      <c r="B109" s="36" t="s">
        <v>96</v>
      </c>
      <c r="C109" s="24">
        <v>215000</v>
      </c>
    </row>
    <row r="110" spans="1:3" ht="15.75" thickBot="1">
      <c r="A110" s="11"/>
      <c r="B110" s="83"/>
      <c r="C110" s="84"/>
    </row>
    <row r="111" spans="1:3" ht="15.75" thickBot="1">
      <c r="A111" s="11"/>
      <c r="B111" s="19" t="s">
        <v>98</v>
      </c>
      <c r="C111" s="40"/>
    </row>
    <row r="112" spans="1:3">
      <c r="A112" s="35">
        <v>50</v>
      </c>
      <c r="B112" s="85" t="s">
        <v>99</v>
      </c>
      <c r="C112" s="24">
        <v>375000</v>
      </c>
    </row>
    <row r="113" spans="1:3">
      <c r="A113" s="50">
        <v>51</v>
      </c>
      <c r="B113" s="90" t="s">
        <v>100</v>
      </c>
      <c r="C113" s="24">
        <v>855556</v>
      </c>
    </row>
    <row r="114" spans="1:3">
      <c r="A114" s="35">
        <v>53</v>
      </c>
      <c r="B114" s="90" t="s">
        <v>103</v>
      </c>
      <c r="C114" s="24">
        <v>555556</v>
      </c>
    </row>
    <row r="115" spans="1:3">
      <c r="A115" s="50">
        <v>54</v>
      </c>
      <c r="B115" s="89" t="s">
        <v>275</v>
      </c>
      <c r="C115" s="24">
        <v>855556</v>
      </c>
    </row>
    <row r="116" spans="1:3">
      <c r="A116" s="50">
        <v>55</v>
      </c>
      <c r="B116" s="90" t="s">
        <v>276</v>
      </c>
      <c r="C116" s="24">
        <v>855556</v>
      </c>
    </row>
    <row r="117" spans="1:3">
      <c r="A117" s="35">
        <v>56</v>
      </c>
      <c r="B117" s="90" t="s">
        <v>277</v>
      </c>
      <c r="C117" s="24">
        <v>855556</v>
      </c>
    </row>
    <row r="118" spans="1:3">
      <c r="A118" s="50">
        <v>57</v>
      </c>
      <c r="B118" s="90" t="s">
        <v>365</v>
      </c>
      <c r="C118" s="24">
        <v>280000</v>
      </c>
    </row>
    <row r="119" spans="1:3">
      <c r="A119" s="50">
        <v>58</v>
      </c>
      <c r="B119" s="90" t="s">
        <v>269</v>
      </c>
      <c r="C119" s="24">
        <v>666667</v>
      </c>
    </row>
    <row r="120" spans="1:3" ht="15.75" thickBot="1">
      <c r="A120" s="11"/>
      <c r="B120" s="83"/>
      <c r="C120" s="82"/>
    </row>
    <row r="121" spans="1:3" ht="15.75" thickBot="1">
      <c r="A121" s="11"/>
      <c r="B121" s="19" t="s">
        <v>105</v>
      </c>
      <c r="C121" s="82"/>
    </row>
    <row r="122" spans="1:3">
      <c r="A122" s="50">
        <v>59</v>
      </c>
      <c r="B122" s="91" t="s">
        <v>106</v>
      </c>
      <c r="C122" s="37">
        <v>360000</v>
      </c>
    </row>
    <row r="123" spans="1:3" ht="15.75" thickBot="1">
      <c r="A123" s="92"/>
      <c r="B123" s="83"/>
      <c r="C123" s="69"/>
    </row>
    <row r="124" spans="1:3" ht="15.75" thickBot="1">
      <c r="A124" s="11"/>
      <c r="B124" s="19" t="s">
        <v>107</v>
      </c>
      <c r="C124" s="34"/>
    </row>
    <row r="125" spans="1:3">
      <c r="A125" s="50">
        <v>60</v>
      </c>
      <c r="B125" s="91" t="s">
        <v>108</v>
      </c>
      <c r="C125" s="24">
        <v>210000</v>
      </c>
    </row>
    <row r="126" spans="1:3" ht="15.75" thickBot="1">
      <c r="A126" s="92"/>
      <c r="B126" s="83"/>
      <c r="C126" s="40"/>
    </row>
    <row r="127" spans="1:3" ht="15.75" thickBot="1">
      <c r="A127" s="92"/>
      <c r="B127" s="19" t="s">
        <v>109</v>
      </c>
      <c r="C127" s="40"/>
    </row>
    <row r="128" spans="1:3">
      <c r="A128" s="50">
        <v>61</v>
      </c>
      <c r="B128" s="91" t="s">
        <v>110</v>
      </c>
      <c r="C128" s="24">
        <v>100000</v>
      </c>
    </row>
    <row r="129" spans="1:3" ht="15.75" thickBot="1">
      <c r="A129" s="92"/>
      <c r="B129" s="83"/>
      <c r="C129" s="59"/>
    </row>
    <row r="130" spans="1:3" ht="15.75" thickBot="1">
      <c r="A130" s="92"/>
      <c r="B130" s="56" t="s">
        <v>34</v>
      </c>
      <c r="C130" s="57">
        <v>7304447</v>
      </c>
    </row>
    <row r="131" spans="1:3" ht="15.75" thickBot="1">
      <c r="A131" s="92"/>
      <c r="B131" s="83"/>
      <c r="C131" s="59"/>
    </row>
    <row r="132" spans="1:3" ht="15.75" thickBot="1">
      <c r="A132" s="11"/>
      <c r="B132" s="93" t="s">
        <v>111</v>
      </c>
      <c r="C132" s="82"/>
    </row>
    <row r="133" spans="1:3">
      <c r="A133" s="50">
        <v>62</v>
      </c>
      <c r="B133" s="91" t="s">
        <v>112</v>
      </c>
      <c r="C133" s="24">
        <v>52500</v>
      </c>
    </row>
    <row r="134" spans="1:3" ht="15.75" thickBot="1">
      <c r="A134" s="92"/>
      <c r="B134" s="83"/>
      <c r="C134" s="59"/>
    </row>
    <row r="135" spans="1:3" ht="15.75" thickBot="1">
      <c r="A135" s="11"/>
      <c r="B135" s="94" t="s">
        <v>388</v>
      </c>
      <c r="C135" s="95"/>
    </row>
    <row r="136" spans="1:3">
      <c r="A136" s="50">
        <v>63</v>
      </c>
      <c r="B136" s="91" t="s">
        <v>118</v>
      </c>
      <c r="C136" s="97">
        <v>100000</v>
      </c>
    </row>
    <row r="137" spans="1:3" ht="15.75" thickBot="1">
      <c r="A137" s="92"/>
      <c r="B137" s="83"/>
      <c r="C137" s="59"/>
    </row>
    <row r="138" spans="1:3" ht="15.75" thickBot="1">
      <c r="A138" s="92"/>
      <c r="B138" s="19" t="s">
        <v>115</v>
      </c>
      <c r="C138" s="59"/>
    </row>
    <row r="139" spans="1:3">
      <c r="A139" s="35">
        <v>64</v>
      </c>
      <c r="B139" s="36" t="s">
        <v>116</v>
      </c>
      <c r="C139" s="24">
        <v>105000</v>
      </c>
    </row>
    <row r="140" spans="1:3" ht="15.75" thickBot="1">
      <c r="A140" s="11"/>
      <c r="B140" s="46"/>
      <c r="C140" s="40"/>
    </row>
    <row r="141" spans="1:3" ht="15.75" thickBot="1">
      <c r="A141" s="92"/>
      <c r="B141" s="76" t="s">
        <v>119</v>
      </c>
      <c r="C141" s="77"/>
    </row>
    <row r="142" spans="1:3">
      <c r="A142" s="50">
        <v>65</v>
      </c>
      <c r="B142" s="101" t="s">
        <v>120</v>
      </c>
      <c r="C142" s="24">
        <v>388889</v>
      </c>
    </row>
    <row r="143" spans="1:3" ht="15.75" thickBot="1">
      <c r="A143" s="11"/>
      <c r="B143" s="46"/>
      <c r="C143" s="39"/>
    </row>
    <row r="144" spans="1:3" ht="15.75" thickBot="1">
      <c r="A144" s="92"/>
      <c r="B144" s="76" t="s">
        <v>121</v>
      </c>
      <c r="C144" s="77"/>
    </row>
    <row r="145" spans="1:3">
      <c r="A145" s="35">
        <v>66</v>
      </c>
      <c r="B145" s="101" t="s">
        <v>122</v>
      </c>
      <c r="C145" s="24">
        <v>100000</v>
      </c>
    </row>
    <row r="146" spans="1:3" ht="15.75" thickBot="1">
      <c r="A146" s="11"/>
      <c r="B146" s="46"/>
      <c r="C146" s="40"/>
    </row>
    <row r="147" spans="1:3" ht="15.75" thickBot="1">
      <c r="A147" s="11"/>
      <c r="B147" s="76" t="s">
        <v>123</v>
      </c>
      <c r="C147" s="40"/>
    </row>
    <row r="148" spans="1:3">
      <c r="A148" s="49">
        <v>67</v>
      </c>
      <c r="B148" s="47" t="s">
        <v>383</v>
      </c>
      <c r="C148" s="24">
        <v>220000</v>
      </c>
    </row>
    <row r="149" spans="1:3" ht="15.75" thickBot="1">
      <c r="A149" s="11"/>
      <c r="B149" s="46"/>
      <c r="C149" s="69"/>
    </row>
    <row r="150" spans="1:3" ht="15.75" thickBot="1">
      <c r="A150" s="11"/>
      <c r="B150" s="99" t="s">
        <v>125</v>
      </c>
      <c r="C150" s="102"/>
    </row>
    <row r="151" spans="1:3">
      <c r="A151" s="35">
        <v>68</v>
      </c>
      <c r="B151" s="104" t="s">
        <v>126</v>
      </c>
      <c r="C151" s="24">
        <v>170000</v>
      </c>
    </row>
    <row r="152" spans="1:3">
      <c r="A152" s="35">
        <v>69</v>
      </c>
      <c r="B152" s="89" t="s">
        <v>127</v>
      </c>
      <c r="C152" s="24">
        <v>170000</v>
      </c>
    </row>
    <row r="153" spans="1:3">
      <c r="A153" s="35">
        <v>70</v>
      </c>
      <c r="B153" s="89" t="s">
        <v>128</v>
      </c>
      <c r="C153" s="24">
        <v>90000</v>
      </c>
    </row>
    <row r="154" spans="1:3">
      <c r="A154" s="35">
        <v>71</v>
      </c>
      <c r="B154" s="89" t="s">
        <v>425</v>
      </c>
      <c r="C154" s="24">
        <v>170000</v>
      </c>
    </row>
    <row r="155" spans="1:3">
      <c r="A155" s="35">
        <v>72</v>
      </c>
      <c r="B155" s="89" t="s">
        <v>302</v>
      </c>
      <c r="C155" s="24">
        <v>90000</v>
      </c>
    </row>
    <row r="156" spans="1:3">
      <c r="A156" s="11"/>
      <c r="B156" s="83"/>
      <c r="C156" s="69"/>
    </row>
    <row r="157" spans="1:3">
      <c r="A157" s="144"/>
      <c r="B157" s="157" t="s">
        <v>490</v>
      </c>
      <c r="C157" s="16"/>
    </row>
    <row r="158" spans="1:3">
      <c r="A158" s="35">
        <v>73</v>
      </c>
      <c r="B158" s="47" t="s">
        <v>491</v>
      </c>
      <c r="C158" s="160">
        <v>50000</v>
      </c>
    </row>
    <row r="159" spans="1:3" ht="15.75" thickBot="1">
      <c r="A159" s="11"/>
      <c r="B159" s="106"/>
      <c r="C159" s="107"/>
    </row>
    <row r="160" spans="1:3" ht="15.75" thickBot="1">
      <c r="A160" s="11"/>
      <c r="B160" s="56" t="s">
        <v>34</v>
      </c>
      <c r="C160" s="57">
        <v>1706389</v>
      </c>
    </row>
    <row r="161" spans="1:3">
      <c r="A161" s="92"/>
      <c r="B161" s="106"/>
      <c r="C161" s="107"/>
    </row>
    <row r="164" spans="1:3">
      <c r="A164" s="92"/>
      <c r="B164" s="106"/>
      <c r="C164" s="107"/>
    </row>
    <row r="165" spans="1:3" ht="15.75" thickBot="1">
      <c r="A165" s="92"/>
      <c r="B165" s="106"/>
      <c r="C165" s="107"/>
    </row>
    <row r="166" spans="1:3" ht="15.75" thickBot="1">
      <c r="A166" s="92"/>
      <c r="B166" s="264" t="s">
        <v>129</v>
      </c>
      <c r="C166" s="112"/>
    </row>
    <row r="167" spans="1:3" ht="25.5">
      <c r="A167" s="92"/>
      <c r="B167" s="12" t="s">
        <v>3</v>
      </c>
      <c r="C167" s="12" t="s">
        <v>4</v>
      </c>
    </row>
    <row r="168" spans="1:3" ht="15.75" thickBot="1">
      <c r="A168" s="92"/>
      <c r="B168" s="106"/>
      <c r="C168" s="107"/>
    </row>
    <row r="169" spans="1:3" ht="15.75" thickBot="1">
      <c r="A169" s="92"/>
      <c r="B169" s="265" t="s">
        <v>130</v>
      </c>
      <c r="C169" s="266"/>
    </row>
    <row r="170" spans="1:3" ht="15.75" thickBot="1">
      <c r="A170" s="92"/>
      <c r="B170" s="267"/>
      <c r="C170" s="266"/>
    </row>
    <row r="171" spans="1:3" ht="15.75" thickBot="1">
      <c r="A171" s="92"/>
      <c r="B171" s="19" t="s">
        <v>131</v>
      </c>
      <c r="C171" s="81"/>
    </row>
    <row r="172" spans="1:3">
      <c r="A172" s="50">
        <v>74</v>
      </c>
      <c r="B172" s="91" t="s">
        <v>132</v>
      </c>
      <c r="C172" s="63">
        <v>220000</v>
      </c>
    </row>
    <row r="173" spans="1:3">
      <c r="A173" s="50">
        <v>75</v>
      </c>
      <c r="B173" s="89" t="s">
        <v>133</v>
      </c>
      <c r="C173" s="63">
        <v>220000</v>
      </c>
    </row>
    <row r="174" spans="1:3">
      <c r="A174" s="50">
        <v>76</v>
      </c>
      <c r="B174" s="89" t="s">
        <v>134</v>
      </c>
      <c r="C174" s="63">
        <v>220000</v>
      </c>
    </row>
    <row r="175" spans="1:3">
      <c r="A175" s="50">
        <v>77</v>
      </c>
      <c r="B175" s="89" t="s">
        <v>135</v>
      </c>
      <c r="C175" s="63">
        <v>220000</v>
      </c>
    </row>
    <row r="176" spans="1:3">
      <c r="A176" s="50">
        <v>78</v>
      </c>
      <c r="B176" s="89" t="s">
        <v>136</v>
      </c>
      <c r="C176" s="63">
        <v>220000</v>
      </c>
    </row>
    <row r="177" spans="1:3">
      <c r="A177" s="50">
        <v>79</v>
      </c>
      <c r="B177" s="89" t="s">
        <v>137</v>
      </c>
      <c r="C177" s="63">
        <v>220000</v>
      </c>
    </row>
    <row r="178" spans="1:3">
      <c r="A178" s="50">
        <v>80</v>
      </c>
      <c r="B178" s="89" t="s">
        <v>138</v>
      </c>
      <c r="C178" s="63">
        <v>220000</v>
      </c>
    </row>
    <row r="179" spans="1:3">
      <c r="A179" s="50">
        <v>81</v>
      </c>
      <c r="B179" s="89" t="s">
        <v>139</v>
      </c>
      <c r="C179" s="63">
        <v>220000</v>
      </c>
    </row>
    <row r="180" spans="1:3">
      <c r="A180" s="50">
        <v>82</v>
      </c>
      <c r="B180" s="89" t="s">
        <v>140</v>
      </c>
      <c r="C180" s="63">
        <v>110000</v>
      </c>
    </row>
    <row r="181" spans="1:3">
      <c r="A181" s="50">
        <v>83</v>
      </c>
      <c r="B181" s="117" t="s">
        <v>141</v>
      </c>
      <c r="C181" s="63">
        <v>220000</v>
      </c>
    </row>
    <row r="182" spans="1:3">
      <c r="A182" s="50">
        <v>84</v>
      </c>
      <c r="B182" s="117" t="s">
        <v>143</v>
      </c>
      <c r="C182" s="63">
        <v>220000</v>
      </c>
    </row>
    <row r="183" spans="1:3">
      <c r="A183" s="50">
        <v>85</v>
      </c>
      <c r="B183" s="89" t="s">
        <v>145</v>
      </c>
      <c r="C183" s="63">
        <v>220000</v>
      </c>
    </row>
    <row r="184" spans="1:3">
      <c r="A184" s="50">
        <v>86</v>
      </c>
      <c r="B184" s="89" t="s">
        <v>146</v>
      </c>
      <c r="C184" s="63">
        <v>220000</v>
      </c>
    </row>
    <row r="185" spans="1:3">
      <c r="A185" s="50">
        <v>87</v>
      </c>
      <c r="B185" s="89" t="s">
        <v>147</v>
      </c>
      <c r="C185" s="63">
        <v>220000</v>
      </c>
    </row>
    <row r="186" spans="1:3">
      <c r="A186" s="50">
        <v>88</v>
      </c>
      <c r="B186" s="89" t="s">
        <v>148</v>
      </c>
      <c r="C186" s="63">
        <v>220000</v>
      </c>
    </row>
    <row r="187" spans="1:3">
      <c r="A187" s="50">
        <v>89</v>
      </c>
      <c r="B187" s="89" t="s">
        <v>149</v>
      </c>
      <c r="C187" s="63">
        <v>333333</v>
      </c>
    </row>
    <row r="188" spans="1:3">
      <c r="A188" s="50">
        <v>90</v>
      </c>
      <c r="B188" s="89" t="s">
        <v>150</v>
      </c>
      <c r="C188" s="63">
        <v>110000</v>
      </c>
    </row>
    <row r="189" spans="1:3" ht="15.75" thickBot="1">
      <c r="A189" s="92"/>
      <c r="B189" s="106"/>
      <c r="C189" s="107"/>
    </row>
    <row r="190" spans="1:3" ht="15.75" thickBot="1">
      <c r="A190" s="92"/>
      <c r="B190" s="208" t="s">
        <v>34</v>
      </c>
      <c r="C190" s="57">
        <v>3633333</v>
      </c>
    </row>
    <row r="191" spans="1:3">
      <c r="A191" s="92"/>
      <c r="B191" s="106"/>
      <c r="C191" s="107"/>
    </row>
    <row r="192" spans="1:3">
      <c r="A192" s="92"/>
      <c r="B192" s="267" t="s">
        <v>151</v>
      </c>
      <c r="C192" s="268"/>
    </row>
    <row r="193" spans="1:3" ht="16.5" thickBot="1">
      <c r="A193" s="92"/>
      <c r="B193" s="119"/>
      <c r="C193" s="107"/>
    </row>
    <row r="194" spans="1:3" ht="15.75" thickBot="1">
      <c r="A194" s="92"/>
      <c r="B194" s="42" t="s">
        <v>152</v>
      </c>
      <c r="C194" s="59"/>
    </row>
    <row r="195" spans="1:3">
      <c r="A195" s="50">
        <v>91</v>
      </c>
      <c r="B195" s="91" t="s">
        <v>153</v>
      </c>
      <c r="C195" s="24">
        <v>220000</v>
      </c>
    </row>
    <row r="196" spans="1:3">
      <c r="A196" s="50">
        <v>92</v>
      </c>
      <c r="B196" s="89" t="s">
        <v>154</v>
      </c>
      <c r="C196" s="24">
        <v>220000</v>
      </c>
    </row>
    <row r="197" spans="1:3">
      <c r="A197" s="50">
        <v>93</v>
      </c>
      <c r="B197" s="89" t="s">
        <v>156</v>
      </c>
      <c r="C197" s="24">
        <v>220000</v>
      </c>
    </row>
    <row r="198" spans="1:3">
      <c r="A198" s="50">
        <v>94</v>
      </c>
      <c r="B198" s="89" t="s">
        <v>157</v>
      </c>
      <c r="C198" s="24">
        <v>220000</v>
      </c>
    </row>
    <row r="199" spans="1:3">
      <c r="A199" s="50">
        <v>95</v>
      </c>
      <c r="B199" s="89" t="s">
        <v>158</v>
      </c>
      <c r="C199" s="24">
        <v>220000</v>
      </c>
    </row>
    <row r="200" spans="1:3">
      <c r="A200" s="50">
        <v>96</v>
      </c>
      <c r="B200" s="89" t="s">
        <v>160</v>
      </c>
      <c r="C200" s="24">
        <v>220000</v>
      </c>
    </row>
    <row r="201" spans="1:3">
      <c r="A201" s="50">
        <v>97</v>
      </c>
      <c r="B201" s="89" t="s">
        <v>161</v>
      </c>
      <c r="C201" s="24">
        <v>220000</v>
      </c>
    </row>
    <row r="202" spans="1:3">
      <c r="A202" s="50">
        <v>98</v>
      </c>
      <c r="B202" s="89" t="s">
        <v>163</v>
      </c>
      <c r="C202" s="24">
        <v>220000</v>
      </c>
    </row>
    <row r="203" spans="1:3">
      <c r="A203" s="50">
        <v>99</v>
      </c>
      <c r="B203" s="89" t="s">
        <v>164</v>
      </c>
      <c r="C203" s="24">
        <v>223667</v>
      </c>
    </row>
    <row r="204" spans="1:3">
      <c r="A204" s="50">
        <v>100</v>
      </c>
      <c r="B204" s="89" t="s">
        <v>165</v>
      </c>
      <c r="C204" s="24">
        <v>220000</v>
      </c>
    </row>
    <row r="205" spans="1:3">
      <c r="A205" s="50">
        <v>101</v>
      </c>
      <c r="B205" s="89" t="s">
        <v>166</v>
      </c>
      <c r="C205" s="24">
        <v>220000</v>
      </c>
    </row>
    <row r="206" spans="1:3">
      <c r="A206" s="50">
        <v>102</v>
      </c>
      <c r="B206" s="89" t="s">
        <v>167</v>
      </c>
      <c r="C206" s="24">
        <v>110000</v>
      </c>
    </row>
    <row r="207" spans="1:3">
      <c r="A207" s="50">
        <v>103</v>
      </c>
      <c r="B207" s="89" t="s">
        <v>168</v>
      </c>
      <c r="C207" s="24">
        <v>220000</v>
      </c>
    </row>
    <row r="208" spans="1:3">
      <c r="A208" s="50">
        <v>104</v>
      </c>
      <c r="B208" s="89" t="s">
        <v>169</v>
      </c>
      <c r="C208" s="24">
        <v>110000</v>
      </c>
    </row>
    <row r="209" spans="1:3">
      <c r="A209" s="50">
        <v>105</v>
      </c>
      <c r="B209" s="89" t="s">
        <v>170</v>
      </c>
      <c r="C209" s="24">
        <v>220000</v>
      </c>
    </row>
    <row r="210" spans="1:3">
      <c r="A210" s="50">
        <v>106</v>
      </c>
      <c r="B210" s="89" t="s">
        <v>172</v>
      </c>
      <c r="C210" s="24">
        <v>220000</v>
      </c>
    </row>
    <row r="211" spans="1:3">
      <c r="A211" s="50">
        <v>107</v>
      </c>
      <c r="B211" s="117" t="s">
        <v>173</v>
      </c>
      <c r="C211" s="24">
        <v>110000</v>
      </c>
    </row>
    <row r="212" spans="1:3">
      <c r="A212" s="50">
        <v>108</v>
      </c>
      <c r="B212" s="117" t="s">
        <v>373</v>
      </c>
      <c r="C212" s="24">
        <v>220000</v>
      </c>
    </row>
    <row r="213" spans="1:3">
      <c r="A213" s="50">
        <v>109</v>
      </c>
      <c r="B213" s="117" t="s">
        <v>440</v>
      </c>
      <c r="C213" s="24">
        <v>220000</v>
      </c>
    </row>
    <row r="214" spans="1:3">
      <c r="A214" s="50">
        <v>110</v>
      </c>
      <c r="B214" s="117" t="s">
        <v>473</v>
      </c>
      <c r="C214" s="24">
        <v>220000</v>
      </c>
    </row>
    <row r="215" spans="1:3">
      <c r="A215" s="50">
        <v>111</v>
      </c>
      <c r="B215" s="117" t="s">
        <v>492</v>
      </c>
      <c r="C215" s="24">
        <v>100000</v>
      </c>
    </row>
    <row r="216" spans="1:3">
      <c r="A216" s="92"/>
      <c r="B216" s="106"/>
      <c r="C216" s="107"/>
    </row>
    <row r="217" spans="1:3">
      <c r="A217" s="92"/>
      <c r="B217" s="267" t="s">
        <v>179</v>
      </c>
      <c r="C217" s="268"/>
    </row>
    <row r="218" spans="1:3" ht="15.75" thickBot="1">
      <c r="A218" s="92"/>
      <c r="B218" s="106"/>
      <c r="C218" s="107"/>
    </row>
    <row r="219" spans="1:3" ht="15.75" thickBot="1">
      <c r="A219" s="92"/>
      <c r="B219" s="19" t="s">
        <v>180</v>
      </c>
      <c r="C219" s="82"/>
    </row>
    <row r="220" spans="1:3">
      <c r="A220" s="50">
        <v>112</v>
      </c>
      <c r="B220" s="85" t="s">
        <v>181</v>
      </c>
      <c r="C220" s="24">
        <v>340000</v>
      </c>
    </row>
    <row r="221" spans="1:3">
      <c r="A221" s="50">
        <v>113</v>
      </c>
      <c r="B221" s="90" t="s">
        <v>183</v>
      </c>
      <c r="C221" s="24">
        <v>220000</v>
      </c>
    </row>
    <row r="222" spans="1:3">
      <c r="A222" s="92"/>
      <c r="B222" s="106"/>
      <c r="C222" s="107"/>
    </row>
    <row r="223" spans="1:3">
      <c r="A223" s="92"/>
      <c r="B223" s="267" t="s">
        <v>184</v>
      </c>
      <c r="C223" s="268"/>
    </row>
    <row r="224" spans="1:3" ht="15.75" thickBot="1">
      <c r="A224" s="92"/>
      <c r="B224" s="106"/>
      <c r="C224" s="107"/>
    </row>
    <row r="225" spans="1:3" ht="15.75" thickBot="1">
      <c r="A225" s="92"/>
      <c r="B225" s="19" t="s">
        <v>185</v>
      </c>
      <c r="C225" s="59"/>
    </row>
    <row r="226" spans="1:3">
      <c r="A226" s="50">
        <v>114</v>
      </c>
      <c r="B226" s="85" t="s">
        <v>186</v>
      </c>
      <c r="C226" s="24">
        <v>275000</v>
      </c>
    </row>
    <row r="227" spans="1:3">
      <c r="A227" s="50">
        <v>115</v>
      </c>
      <c r="B227" s="90" t="s">
        <v>188</v>
      </c>
      <c r="C227" s="24">
        <v>275000</v>
      </c>
    </row>
    <row r="228" spans="1:3">
      <c r="A228" s="50">
        <v>116</v>
      </c>
      <c r="B228" s="89" t="s">
        <v>189</v>
      </c>
      <c r="C228" s="24">
        <v>275000</v>
      </c>
    </row>
    <row r="229" spans="1:3" ht="15.75" thickBot="1">
      <c r="A229" s="92"/>
      <c r="B229" s="106"/>
      <c r="C229" s="107"/>
    </row>
    <row r="230" spans="1:3" ht="15.75" thickBot="1">
      <c r="A230" s="92"/>
      <c r="B230" s="208" t="s">
        <v>34</v>
      </c>
      <c r="C230" s="57">
        <v>5558667</v>
      </c>
    </row>
    <row r="231" spans="1:3">
      <c r="A231" s="92"/>
      <c r="B231" s="106"/>
      <c r="C231" s="107"/>
    </row>
    <row r="232" spans="1:3">
      <c r="A232" s="92"/>
      <c r="B232" s="267" t="s">
        <v>190</v>
      </c>
      <c r="C232" s="268"/>
    </row>
    <row r="233" spans="1:3" ht="15.75" thickBot="1">
      <c r="A233" s="92"/>
      <c r="B233" s="106"/>
      <c r="C233" s="107"/>
    </row>
    <row r="234" spans="1:3" ht="15.75" thickBot="1">
      <c r="A234" s="269"/>
      <c r="B234" s="19" t="s">
        <v>191</v>
      </c>
      <c r="C234" s="39"/>
    </row>
    <row r="235" spans="1:3">
      <c r="A235" s="270">
        <v>117</v>
      </c>
      <c r="B235" s="91" t="s">
        <v>192</v>
      </c>
      <c r="C235" s="24">
        <v>210000</v>
      </c>
    </row>
    <row r="236" spans="1:3">
      <c r="A236" s="270">
        <v>118</v>
      </c>
      <c r="B236" s="89" t="s">
        <v>193</v>
      </c>
      <c r="C236" s="24">
        <v>210000</v>
      </c>
    </row>
    <row r="237" spans="1:3">
      <c r="A237" s="270">
        <v>119</v>
      </c>
      <c r="B237" s="89" t="s">
        <v>194</v>
      </c>
      <c r="C237" s="24">
        <v>200000</v>
      </c>
    </row>
    <row r="238" spans="1:3">
      <c r="A238" s="270">
        <v>120</v>
      </c>
      <c r="B238" s="89" t="s">
        <v>196</v>
      </c>
      <c r="C238" s="24">
        <v>210000</v>
      </c>
    </row>
    <row r="239" spans="1:3">
      <c r="A239" s="50">
        <v>121</v>
      </c>
      <c r="B239" s="117" t="s">
        <v>475</v>
      </c>
      <c r="C239" s="24">
        <v>210000</v>
      </c>
    </row>
    <row r="240" spans="1:3" ht="15.75" thickBot="1">
      <c r="A240" s="92"/>
      <c r="B240" s="106"/>
      <c r="C240" s="107"/>
    </row>
    <row r="241" spans="1:3" ht="15.75" thickBot="1">
      <c r="A241" s="176"/>
      <c r="B241" s="19" t="s">
        <v>197</v>
      </c>
      <c r="C241" s="82"/>
    </row>
    <row r="242" spans="1:3">
      <c r="A242" s="50">
        <v>122</v>
      </c>
      <c r="B242" s="91" t="s">
        <v>198</v>
      </c>
      <c r="C242" s="24">
        <v>230000</v>
      </c>
    </row>
    <row r="243" spans="1:3">
      <c r="A243" s="50">
        <v>123</v>
      </c>
      <c r="B243" s="89" t="s">
        <v>199</v>
      </c>
      <c r="C243" s="24">
        <v>230000</v>
      </c>
    </row>
    <row r="244" spans="1:3">
      <c r="A244" s="271">
        <v>124</v>
      </c>
      <c r="B244" s="121" t="s">
        <v>200</v>
      </c>
      <c r="C244" s="122">
        <v>230000</v>
      </c>
    </row>
    <row r="245" spans="1:3">
      <c r="A245" s="50">
        <v>125</v>
      </c>
      <c r="B245" s="89" t="s">
        <v>201</v>
      </c>
      <c r="C245" s="24">
        <v>230000</v>
      </c>
    </row>
    <row r="246" spans="1:3" ht="15.75" thickBot="1">
      <c r="A246" s="92"/>
      <c r="B246" s="83"/>
      <c r="C246" s="59"/>
    </row>
    <row r="247" spans="1:3" ht="15.75" thickBot="1">
      <c r="A247" s="92"/>
      <c r="B247" s="19" t="s">
        <v>202</v>
      </c>
      <c r="C247" s="82"/>
    </row>
    <row r="248" spans="1:3">
      <c r="A248" s="50">
        <v>126</v>
      </c>
      <c r="B248" s="91" t="s">
        <v>203</v>
      </c>
      <c r="C248" s="24">
        <v>230000</v>
      </c>
    </row>
    <row r="249" spans="1:3">
      <c r="A249" s="50">
        <v>127</v>
      </c>
      <c r="B249" s="89" t="s">
        <v>204</v>
      </c>
      <c r="C249" s="63">
        <v>230000</v>
      </c>
    </row>
    <row r="250" spans="1:3">
      <c r="A250" s="50">
        <v>128</v>
      </c>
      <c r="B250" s="89" t="s">
        <v>205</v>
      </c>
      <c r="C250" s="24">
        <v>230000</v>
      </c>
    </row>
    <row r="251" spans="1:3">
      <c r="A251" s="50">
        <v>129</v>
      </c>
      <c r="B251" s="89" t="s">
        <v>206</v>
      </c>
      <c r="C251" s="24">
        <v>230000</v>
      </c>
    </row>
    <row r="252" spans="1:3" ht="15.75" thickBot="1">
      <c r="A252" s="92"/>
      <c r="B252" s="106"/>
      <c r="C252" s="107"/>
    </row>
    <row r="253" spans="1:3" ht="15.75" thickBot="1">
      <c r="A253" s="176"/>
      <c r="B253" s="19" t="s">
        <v>207</v>
      </c>
      <c r="C253" s="82"/>
    </row>
    <row r="254" spans="1:3">
      <c r="A254" s="50">
        <v>130</v>
      </c>
      <c r="B254" s="91" t="s">
        <v>208</v>
      </c>
      <c r="C254" s="24">
        <v>220000</v>
      </c>
    </row>
    <row r="255" spans="1:3">
      <c r="A255" s="50">
        <v>131</v>
      </c>
      <c r="B255" s="89" t="s">
        <v>209</v>
      </c>
      <c r="C255" s="24">
        <v>220000</v>
      </c>
    </row>
    <row r="256" spans="1:3">
      <c r="A256" s="50">
        <v>132</v>
      </c>
      <c r="B256" s="89" t="s">
        <v>210</v>
      </c>
      <c r="C256" s="24">
        <v>220000</v>
      </c>
    </row>
    <row r="257" spans="1:3">
      <c r="A257" s="50">
        <v>133</v>
      </c>
      <c r="B257" s="89" t="s">
        <v>211</v>
      </c>
      <c r="C257" s="24">
        <v>220000</v>
      </c>
    </row>
    <row r="258" spans="1:3" ht="15.75" thickBot="1">
      <c r="A258" s="92"/>
      <c r="B258" s="83"/>
      <c r="C258" s="59"/>
    </row>
    <row r="259" spans="1:3" ht="15.75" thickBot="1">
      <c r="A259" s="92"/>
      <c r="B259" s="208" t="s">
        <v>34</v>
      </c>
      <c r="C259" s="57">
        <v>3540000</v>
      </c>
    </row>
    <row r="260" spans="1:3" ht="15.75" thickBot="1">
      <c r="A260" s="92"/>
      <c r="B260" s="83"/>
      <c r="C260" s="59"/>
    </row>
    <row r="261" spans="1:3" ht="15.75" thickBot="1">
      <c r="A261" s="92"/>
      <c r="B261" s="19" t="s">
        <v>212</v>
      </c>
      <c r="C261" s="59"/>
    </row>
    <row r="262" spans="1:3">
      <c r="A262" s="50">
        <v>134</v>
      </c>
      <c r="B262" s="91" t="s">
        <v>215</v>
      </c>
      <c r="C262" s="24">
        <v>220000</v>
      </c>
    </row>
    <row r="263" spans="1:3">
      <c r="A263" s="50">
        <v>135</v>
      </c>
      <c r="B263" s="91" t="s">
        <v>481</v>
      </c>
      <c r="C263" s="24">
        <v>220000</v>
      </c>
    </row>
    <row r="264" spans="1:3" ht="15.75" thickBot="1">
      <c r="A264" s="92"/>
      <c r="B264" s="83"/>
      <c r="C264" s="40"/>
    </row>
    <row r="265" spans="1:3" ht="15.75" thickBot="1">
      <c r="A265" s="92"/>
      <c r="B265" s="19" t="s">
        <v>219</v>
      </c>
      <c r="C265" s="40"/>
    </row>
    <row r="266" spans="1:3">
      <c r="A266" s="50">
        <v>136</v>
      </c>
      <c r="B266" s="91" t="s">
        <v>220</v>
      </c>
      <c r="C266" s="24">
        <v>220000</v>
      </c>
    </row>
    <row r="267" spans="1:3">
      <c r="A267" s="50">
        <v>137</v>
      </c>
      <c r="B267" s="91" t="s">
        <v>221</v>
      </c>
      <c r="C267" s="24">
        <v>220000</v>
      </c>
    </row>
    <row r="268" spans="1:3" ht="15.75" thickBot="1">
      <c r="A268" s="92"/>
      <c r="B268" s="83"/>
      <c r="C268" s="40"/>
    </row>
    <row r="269" spans="1:3" ht="15.75" thickBot="1">
      <c r="A269" s="175"/>
      <c r="B269" s="19" t="s">
        <v>222</v>
      </c>
      <c r="C269" s="40"/>
    </row>
    <row r="270" spans="1:3">
      <c r="A270" s="50">
        <v>138</v>
      </c>
      <c r="B270" s="91" t="s">
        <v>223</v>
      </c>
      <c r="C270" s="124">
        <v>220000</v>
      </c>
    </row>
    <row r="271" spans="1:3">
      <c r="A271" s="50">
        <v>139</v>
      </c>
      <c r="B271" s="89" t="s">
        <v>224</v>
      </c>
      <c r="C271" s="24">
        <v>220000</v>
      </c>
    </row>
    <row r="272" spans="1:3">
      <c r="A272" s="50">
        <v>140</v>
      </c>
      <c r="B272" s="89" t="s">
        <v>225</v>
      </c>
      <c r="C272" s="24">
        <v>220000</v>
      </c>
    </row>
    <row r="273" spans="1:3" ht="15.75" thickBot="1">
      <c r="A273" s="92"/>
      <c r="B273" s="83"/>
      <c r="C273" s="40"/>
    </row>
    <row r="274" spans="1:3" ht="15.75" thickBot="1">
      <c r="A274" s="176"/>
      <c r="B274" s="19" t="s">
        <v>226</v>
      </c>
      <c r="C274" s="40"/>
    </row>
    <row r="275" spans="1:3">
      <c r="A275" s="50">
        <v>141</v>
      </c>
      <c r="B275" s="91" t="s">
        <v>227</v>
      </c>
      <c r="C275" s="24">
        <v>220000</v>
      </c>
    </row>
    <row r="276" spans="1:3" ht="15.75" thickBot="1">
      <c r="A276" s="92"/>
      <c r="B276" s="83"/>
      <c r="C276" s="40"/>
    </row>
    <row r="277" spans="1:3" ht="15.75" thickBot="1">
      <c r="A277" s="92"/>
      <c r="B277" s="19" t="s">
        <v>228</v>
      </c>
      <c r="C277" s="40"/>
    </row>
    <row r="278" spans="1:3">
      <c r="A278" s="50">
        <v>142</v>
      </c>
      <c r="B278" s="89" t="s">
        <v>230</v>
      </c>
      <c r="C278" s="124">
        <v>220000</v>
      </c>
    </row>
    <row r="279" spans="1:3" ht="15.75" thickBot="1">
      <c r="A279" s="92"/>
      <c r="B279" s="83"/>
      <c r="C279" s="59"/>
    </row>
    <row r="280" spans="1:3" ht="15.75" thickBot="1">
      <c r="A280" s="92"/>
      <c r="B280" s="94" t="s">
        <v>231</v>
      </c>
      <c r="C280" s="59"/>
    </row>
    <row r="281" spans="1:3">
      <c r="A281" s="239">
        <v>143</v>
      </c>
      <c r="B281" s="125" t="s">
        <v>232</v>
      </c>
      <c r="C281" s="24">
        <v>230000</v>
      </c>
    </row>
    <row r="282" spans="1:3">
      <c r="A282" s="50">
        <v>144</v>
      </c>
      <c r="B282" s="89" t="s">
        <v>233</v>
      </c>
      <c r="C282" s="124">
        <v>230000</v>
      </c>
    </row>
    <row r="283" spans="1:3">
      <c r="A283" s="92"/>
      <c r="B283" s="46"/>
      <c r="C283" s="39"/>
    </row>
    <row r="284" spans="1:3">
      <c r="A284" s="92"/>
      <c r="B284" s="267" t="s">
        <v>235</v>
      </c>
      <c r="C284" s="272"/>
    </row>
    <row r="285" spans="1:3" ht="15.75" thickBot="1">
      <c r="A285" s="92"/>
      <c r="B285" s="46"/>
      <c r="C285" s="39"/>
    </row>
    <row r="286" spans="1:3" ht="15.75" thickBot="1">
      <c r="A286" s="92"/>
      <c r="B286" s="19" t="s">
        <v>236</v>
      </c>
      <c r="C286" s="59"/>
    </row>
    <row r="287" spans="1:3">
      <c r="A287" s="50">
        <v>145</v>
      </c>
      <c r="B287" s="91" t="s">
        <v>237</v>
      </c>
      <c r="C287" s="24">
        <v>220000</v>
      </c>
    </row>
    <row r="288" spans="1:3" ht="15.75" thickBot="1">
      <c r="A288" s="92"/>
      <c r="B288" s="46"/>
      <c r="C288" s="39"/>
    </row>
    <row r="289" spans="1:3" ht="15.75" thickBot="1">
      <c r="A289" s="92"/>
      <c r="B289" s="208" t="s">
        <v>34</v>
      </c>
      <c r="C289" s="57">
        <v>2660000</v>
      </c>
    </row>
    <row r="290" spans="1:3" ht="15.75" thickBot="1">
      <c r="A290" s="92"/>
      <c r="B290" s="46"/>
      <c r="C290" s="40"/>
    </row>
    <row r="291" spans="1:3" ht="15.75" thickBot="1">
      <c r="A291" s="92"/>
      <c r="B291" s="208" t="s">
        <v>8</v>
      </c>
      <c r="C291" s="58">
        <v>36100170</v>
      </c>
    </row>
    <row r="292" spans="1:3">
      <c r="A292" s="92"/>
      <c r="B292" s="46"/>
      <c r="C292" s="39"/>
    </row>
    <row r="293" spans="1:3">
      <c r="A293" s="92"/>
      <c r="B293" s="46" t="s">
        <v>238</v>
      </c>
      <c r="C293" s="39"/>
    </row>
    <row r="294" spans="1:3">
      <c r="A294" s="92"/>
      <c r="B294" s="46"/>
      <c r="C294" s="39"/>
    </row>
    <row r="295" spans="1:3">
      <c r="A295" s="92"/>
      <c r="B295" s="46" t="s">
        <v>239</v>
      </c>
      <c r="C295" s="40"/>
    </row>
    <row r="296" spans="1:3">
      <c r="A296" s="92"/>
      <c r="B296" s="46" t="s">
        <v>240</v>
      </c>
      <c r="C296" s="40"/>
    </row>
    <row r="297" spans="1:3">
      <c r="A297" s="92"/>
      <c r="B297" s="83" t="s">
        <v>241</v>
      </c>
      <c r="C297" s="98"/>
    </row>
    <row r="298" spans="1:3">
      <c r="A298" s="92"/>
      <c r="B298" s="83" t="s">
        <v>242</v>
      </c>
      <c r="C298" s="98"/>
    </row>
    <row r="299" spans="1:3">
      <c r="A299" s="92"/>
      <c r="B299" s="83" t="s">
        <v>243</v>
      </c>
      <c r="C299" s="98"/>
    </row>
    <row r="300" spans="1:3">
      <c r="A300" s="92"/>
      <c r="B300" s="83" t="s">
        <v>244</v>
      </c>
      <c r="C300" s="98"/>
    </row>
    <row r="301" spans="1:3">
      <c r="A301" s="92"/>
      <c r="B301" s="83" t="s">
        <v>245</v>
      </c>
      <c r="C301" s="98"/>
    </row>
    <row r="302" spans="1:3">
      <c r="A302" s="92"/>
      <c r="B302" s="83" t="s">
        <v>246</v>
      </c>
      <c r="C302" s="98"/>
    </row>
    <row r="303" spans="1:3">
      <c r="A303" s="92"/>
      <c r="B303" s="273" t="s">
        <v>247</v>
      </c>
      <c r="C303" s="274"/>
    </row>
    <row r="304" spans="1:3">
      <c r="A304" s="92"/>
      <c r="B304" s="83"/>
      <c r="C304" s="59"/>
    </row>
    <row r="305" spans="1:3">
      <c r="A305" s="92"/>
      <c r="B305" s="83"/>
      <c r="C305" s="59"/>
    </row>
    <row r="306" spans="1:3">
      <c r="A306" s="92"/>
      <c r="B306" s="83"/>
      <c r="C306" s="59"/>
    </row>
    <row r="307" spans="1:3">
      <c r="A307" s="92"/>
      <c r="B307" s="83"/>
      <c r="C307" s="59"/>
    </row>
    <row r="308" spans="1:3" ht="15.75">
      <c r="B308" s="363" t="s">
        <v>248</v>
      </c>
      <c r="C308" s="363"/>
    </row>
    <row r="309" spans="1:3" ht="18">
      <c r="A309" s="11"/>
      <c r="B309" s="139"/>
      <c r="C309" s="140"/>
    </row>
    <row r="310" spans="1:3" ht="25.5">
      <c r="A310" s="11"/>
      <c r="B310" s="12" t="s">
        <v>3</v>
      </c>
      <c r="C310" s="12" t="s">
        <v>4</v>
      </c>
    </row>
    <row r="311" spans="1:3" ht="15.75">
      <c r="C311" s="142"/>
    </row>
    <row r="312" spans="1:3">
      <c r="A312" s="144"/>
      <c r="B312" s="145" t="s">
        <v>249</v>
      </c>
      <c r="C312" s="146"/>
    </row>
    <row r="313" spans="1:3">
      <c r="A313" s="35">
        <v>146</v>
      </c>
      <c r="B313" s="149" t="s">
        <v>250</v>
      </c>
      <c r="C313" s="150">
        <v>0</v>
      </c>
    </row>
    <row r="314" spans="1:3" ht="15.75" thickBot="1">
      <c r="A314" s="11"/>
      <c r="B314" s="151"/>
      <c r="C314" s="127"/>
    </row>
    <row r="315" spans="1:3" ht="15.75" thickBot="1">
      <c r="A315" s="11"/>
      <c r="B315" s="56" t="s">
        <v>34</v>
      </c>
      <c r="C315" s="57">
        <v>0</v>
      </c>
    </row>
    <row r="316" spans="1:3">
      <c r="A316" s="11"/>
      <c r="B316" s="151"/>
      <c r="C316" s="127"/>
    </row>
    <row r="317" spans="1:3" ht="15.75">
      <c r="B317" s="363" t="s">
        <v>251</v>
      </c>
      <c r="C317" s="363"/>
    </row>
    <row r="318" spans="1:3" ht="18">
      <c r="A318" s="11"/>
      <c r="B318" s="139"/>
      <c r="C318" s="140"/>
    </row>
    <row r="319" spans="1:3" ht="25.5">
      <c r="A319" s="11"/>
      <c r="B319" s="12" t="s">
        <v>3</v>
      </c>
      <c r="C319" s="12" t="s">
        <v>4</v>
      </c>
    </row>
    <row r="320" spans="1:3" ht="18">
      <c r="A320" s="11"/>
      <c r="B320" s="155" t="s">
        <v>252</v>
      </c>
      <c r="C320" s="138"/>
    </row>
    <row r="321" spans="1:3">
      <c r="A321" s="144"/>
      <c r="B321" s="157" t="s">
        <v>253</v>
      </c>
      <c r="C321" s="16"/>
    </row>
    <row r="322" spans="1:3">
      <c r="A322" s="35">
        <v>147</v>
      </c>
      <c r="B322" s="47" t="s">
        <v>254</v>
      </c>
      <c r="C322" s="160">
        <v>346770</v>
      </c>
    </row>
    <row r="323" spans="1:3">
      <c r="A323" s="35">
        <v>148</v>
      </c>
      <c r="B323" s="47" t="s">
        <v>482</v>
      </c>
      <c r="C323" s="160">
        <v>554393</v>
      </c>
    </row>
    <row r="324" spans="1:3" ht="15.75" thickBot="1">
      <c r="A324" s="161"/>
      <c r="B324" s="241"/>
      <c r="C324" s="242"/>
    </row>
    <row r="325" spans="1:3" ht="15.75" thickBot="1">
      <c r="A325" s="161"/>
      <c r="B325" s="56" t="s">
        <v>34</v>
      </c>
      <c r="C325" s="57">
        <v>346770</v>
      </c>
    </row>
    <row r="326" spans="1:3">
      <c r="A326" s="161"/>
      <c r="B326" s="126"/>
      <c r="C326" s="127"/>
    </row>
    <row r="327" spans="1:3" ht="15.75">
      <c r="B327" s="363" t="s">
        <v>251</v>
      </c>
      <c r="C327" s="363"/>
    </row>
    <row r="328" spans="1:3" ht="18">
      <c r="A328" s="11"/>
      <c r="B328" s="139"/>
      <c r="C328" s="140"/>
    </row>
    <row r="329" spans="1:3" ht="25.5">
      <c r="A329" s="11"/>
      <c r="B329" s="12" t="s">
        <v>3</v>
      </c>
      <c r="C329" s="12" t="s">
        <v>4</v>
      </c>
    </row>
    <row r="330" spans="1:3">
      <c r="A330" s="11"/>
      <c r="B330" s="16"/>
      <c r="C330" s="16"/>
    </row>
    <row r="331" spans="1:3">
      <c r="A331" s="144"/>
      <c r="B331" s="162" t="s">
        <v>257</v>
      </c>
      <c r="C331" s="163"/>
    </row>
    <row r="332" spans="1:3">
      <c r="A332" s="35">
        <v>149</v>
      </c>
      <c r="B332" s="164" t="s">
        <v>258</v>
      </c>
      <c r="C332" s="160">
        <v>410516</v>
      </c>
    </row>
    <row r="333" spans="1:3">
      <c r="A333" s="35">
        <v>150</v>
      </c>
      <c r="B333" s="164" t="s">
        <v>259</v>
      </c>
      <c r="C333" s="160">
        <v>410516</v>
      </c>
    </row>
    <row r="334" spans="1:3" ht="15.75" thickBot="1"/>
    <row r="335" spans="1:3" ht="15.75" thickBot="1">
      <c r="B335" s="56" t="s">
        <v>34</v>
      </c>
      <c r="C335" s="57">
        <v>821032</v>
      </c>
    </row>
    <row r="336" spans="1:3">
      <c r="C336" s="165"/>
    </row>
    <row r="337" spans="1:3" ht="15.75">
      <c r="B337" s="363" t="s">
        <v>251</v>
      </c>
      <c r="C337" s="363"/>
    </row>
    <row r="338" spans="1:3" ht="18">
      <c r="A338" s="11"/>
      <c r="B338" s="139"/>
      <c r="C338" s="140"/>
    </row>
    <row r="339" spans="1:3" ht="25.5">
      <c r="A339" s="11"/>
      <c r="B339" s="12" t="s">
        <v>3</v>
      </c>
      <c r="C339" s="12" t="s">
        <v>4</v>
      </c>
    </row>
    <row r="340" spans="1:3" ht="18">
      <c r="A340" s="11"/>
      <c r="B340" s="155" t="s">
        <v>252</v>
      </c>
      <c r="C340" s="138"/>
    </row>
    <row r="341" spans="1:3">
      <c r="A341" s="11"/>
      <c r="B341" s="168" t="s">
        <v>261</v>
      </c>
      <c r="C341" s="169"/>
    </row>
    <row r="342" spans="1:3">
      <c r="A342" s="35">
        <v>151</v>
      </c>
      <c r="B342" s="149" t="s">
        <v>260</v>
      </c>
      <c r="C342" s="160">
        <v>821032</v>
      </c>
    </row>
    <row r="343" spans="1:3" ht="15.75" thickBot="1">
      <c r="C343" s="165"/>
    </row>
    <row r="344" spans="1:3" ht="15.75" thickBot="1">
      <c r="B344" s="56" t="s">
        <v>34</v>
      </c>
      <c r="C344" s="57">
        <v>821032</v>
      </c>
    </row>
    <row r="345" spans="1:3">
      <c r="C345" s="165"/>
    </row>
    <row r="346" spans="1:3" ht="15.75">
      <c r="B346" s="363" t="s">
        <v>251</v>
      </c>
      <c r="C346" s="363"/>
    </row>
    <row r="347" spans="1:3" ht="18">
      <c r="A347" s="11"/>
      <c r="B347" s="139"/>
      <c r="C347" s="140"/>
    </row>
    <row r="348" spans="1:3" ht="25.5">
      <c r="A348" s="11"/>
      <c r="B348" s="12" t="s">
        <v>3</v>
      </c>
      <c r="C348" s="12" t="s">
        <v>4</v>
      </c>
    </row>
    <row r="349" spans="1:3" ht="18">
      <c r="A349" s="11"/>
      <c r="B349" s="155" t="s">
        <v>252</v>
      </c>
      <c r="C349" s="138"/>
    </row>
    <row r="350" spans="1:3">
      <c r="A350" s="173"/>
      <c r="B350" s="162" t="s">
        <v>263</v>
      </c>
      <c r="C350" s="174"/>
    </row>
    <row r="351" spans="1:3">
      <c r="A351" s="35">
        <v>152</v>
      </c>
      <c r="B351" s="54" t="s">
        <v>264</v>
      </c>
      <c r="C351" s="72">
        <v>835000</v>
      </c>
    </row>
    <row r="352" spans="1:3">
      <c r="A352" s="35">
        <v>153</v>
      </c>
      <c r="B352" s="54" t="s">
        <v>343</v>
      </c>
      <c r="C352" s="72">
        <v>331500</v>
      </c>
    </row>
    <row r="353" spans="1:3" ht="15.75" thickBot="1">
      <c r="C353" s="165"/>
    </row>
    <row r="354" spans="1:3" ht="15.75" thickBot="1">
      <c r="B354" s="56" t="s">
        <v>34</v>
      </c>
      <c r="C354" s="57">
        <v>1166500</v>
      </c>
    </row>
    <row r="355" spans="1:3">
      <c r="C355" s="165"/>
    </row>
    <row r="356" spans="1:3" ht="15.75">
      <c r="B356" s="363" t="s">
        <v>251</v>
      </c>
      <c r="C356" s="363"/>
    </row>
    <row r="357" spans="1:3" ht="18">
      <c r="A357" s="11"/>
      <c r="B357" s="139"/>
      <c r="C357" s="140"/>
    </row>
    <row r="358" spans="1:3" ht="25.5">
      <c r="A358" s="11"/>
      <c r="B358" s="12" t="s">
        <v>3</v>
      </c>
      <c r="C358" s="12" t="s">
        <v>4</v>
      </c>
    </row>
    <row r="359" spans="1:3" ht="18">
      <c r="A359" s="11"/>
      <c r="B359" s="155" t="s">
        <v>252</v>
      </c>
      <c r="C359" s="138"/>
    </row>
    <row r="360" spans="1:3">
      <c r="A360" s="173"/>
      <c r="B360" s="162" t="s">
        <v>265</v>
      </c>
      <c r="C360" s="21"/>
    </row>
    <row r="361" spans="1:3">
      <c r="A361" s="50">
        <v>154</v>
      </c>
      <c r="B361" s="47" t="s">
        <v>266</v>
      </c>
      <c r="C361" s="24">
        <v>277509</v>
      </c>
    </row>
    <row r="362" spans="1:3" ht="15.75" thickBot="1">
      <c r="C362" s="165"/>
    </row>
    <row r="363" spans="1:3" ht="15.75" thickBot="1">
      <c r="B363" s="56" t="s">
        <v>34</v>
      </c>
      <c r="C363" s="57">
        <v>277509</v>
      </c>
    </row>
    <row r="364" spans="1:3">
      <c r="C364" s="165"/>
    </row>
    <row r="365" spans="1:3" ht="15.75">
      <c r="B365" s="363" t="s">
        <v>251</v>
      </c>
      <c r="C365" s="363"/>
    </row>
    <row r="366" spans="1:3" ht="18">
      <c r="A366" s="11"/>
      <c r="B366" s="139"/>
      <c r="C366" s="140"/>
    </row>
    <row r="367" spans="1:3" ht="25.5">
      <c r="A367" s="11"/>
      <c r="B367" s="12" t="s">
        <v>3</v>
      </c>
      <c r="C367" s="12" t="s">
        <v>4</v>
      </c>
    </row>
    <row r="368" spans="1:3" ht="18">
      <c r="A368" s="11"/>
      <c r="B368" s="155" t="s">
        <v>252</v>
      </c>
      <c r="C368" s="138"/>
    </row>
    <row r="369" spans="1:3">
      <c r="A369" s="144"/>
      <c r="B369" s="162" t="s">
        <v>344</v>
      </c>
      <c r="C369" s="163"/>
    </row>
    <row r="370" spans="1:3">
      <c r="A370" s="35">
        <v>155</v>
      </c>
      <c r="B370" s="164" t="s">
        <v>345</v>
      </c>
      <c r="C370" s="160">
        <v>345000</v>
      </c>
    </row>
    <row r="371" spans="1:3">
      <c r="A371" s="35">
        <v>156</v>
      </c>
      <c r="B371" s="164" t="s">
        <v>483</v>
      </c>
      <c r="C371" s="160">
        <v>139000</v>
      </c>
    </row>
    <row r="372" spans="1:3">
      <c r="A372" s="35">
        <v>157</v>
      </c>
      <c r="B372" s="164" t="s">
        <v>484</v>
      </c>
      <c r="C372" s="160">
        <v>139000</v>
      </c>
    </row>
    <row r="373" spans="1:3">
      <c r="A373" s="35">
        <v>158</v>
      </c>
      <c r="B373" s="149" t="s">
        <v>350</v>
      </c>
      <c r="C373" s="160">
        <v>60000</v>
      </c>
    </row>
    <row r="374" spans="1:3">
      <c r="A374" s="35">
        <v>159</v>
      </c>
      <c r="B374" s="149" t="s">
        <v>485</v>
      </c>
      <c r="C374" s="160">
        <v>278000</v>
      </c>
    </row>
    <row r="375" spans="1:3" ht="15.75" thickBot="1">
      <c r="C375" s="165"/>
    </row>
    <row r="376" spans="1:3" ht="15.75" thickBot="1">
      <c r="B376" s="56" t="s">
        <v>34</v>
      </c>
      <c r="C376" s="57">
        <v>683000</v>
      </c>
    </row>
    <row r="377" spans="1:3">
      <c r="C377" s="165"/>
    </row>
    <row r="378" spans="1:3">
      <c r="B378" s="178" t="s">
        <v>493</v>
      </c>
    </row>
    <row r="379" spans="1:3">
      <c r="B379" s="178"/>
    </row>
    <row r="380" spans="1:3" ht="25.5">
      <c r="B380" s="12" t="s">
        <v>3</v>
      </c>
      <c r="C380" s="12" t="s">
        <v>4</v>
      </c>
    </row>
    <row r="381" spans="1:3">
      <c r="A381" s="35">
        <v>160</v>
      </c>
      <c r="B381" s="47" t="s">
        <v>280</v>
      </c>
      <c r="C381" s="160">
        <v>714000</v>
      </c>
    </row>
    <row r="382" spans="1:3">
      <c r="A382" s="35">
        <v>161</v>
      </c>
      <c r="B382" s="47" t="s">
        <v>281</v>
      </c>
      <c r="C382" s="160">
        <v>533000</v>
      </c>
    </row>
    <row r="383" spans="1:3">
      <c r="A383" s="35">
        <v>162</v>
      </c>
      <c r="B383" s="47" t="s">
        <v>282</v>
      </c>
      <c r="C383" s="160">
        <v>533000</v>
      </c>
    </row>
    <row r="384" spans="1:3">
      <c r="A384" s="35">
        <v>163</v>
      </c>
      <c r="B384" s="47" t="s">
        <v>284</v>
      </c>
      <c r="C384" s="160">
        <v>307000</v>
      </c>
    </row>
    <row r="385" spans="1:3">
      <c r="A385" s="35">
        <v>164</v>
      </c>
      <c r="B385" s="47" t="s">
        <v>285</v>
      </c>
      <c r="C385" s="160">
        <v>508000</v>
      </c>
    </row>
    <row r="386" spans="1:3">
      <c r="A386" s="35">
        <v>165</v>
      </c>
      <c r="B386" s="47" t="s">
        <v>286</v>
      </c>
      <c r="C386" s="160">
        <v>472000</v>
      </c>
    </row>
    <row r="387" spans="1:3">
      <c r="A387" s="35">
        <v>166</v>
      </c>
      <c r="B387" s="47" t="s">
        <v>406</v>
      </c>
      <c r="C387" s="160">
        <v>498000</v>
      </c>
    </row>
    <row r="388" spans="1:3">
      <c r="A388" s="35">
        <v>167</v>
      </c>
      <c r="B388" s="47" t="s">
        <v>487</v>
      </c>
      <c r="C388" s="160">
        <v>0</v>
      </c>
    </row>
    <row r="389" spans="1:3" ht="15.75" thickBot="1">
      <c r="A389" t="s">
        <v>494</v>
      </c>
      <c r="C389" s="229"/>
    </row>
    <row r="390" spans="1:3" ht="15.75" thickBot="1">
      <c r="B390" s="56" t="s">
        <v>34</v>
      </c>
      <c r="C390" s="232">
        <v>3565000</v>
      </c>
    </row>
    <row r="391" spans="1:3">
      <c r="A391" s="74"/>
      <c r="B391" s="74"/>
      <c r="C391" s="20"/>
    </row>
    <row r="392" spans="1:3">
      <c r="C392" s="165"/>
    </row>
    <row r="393" spans="1:3">
      <c r="C393" s="165"/>
    </row>
    <row r="394" spans="1:3">
      <c r="C394" s="165"/>
    </row>
    <row r="395" spans="1:3">
      <c r="A395" s="192"/>
      <c r="B395" s="254"/>
      <c r="C395" s="254"/>
    </row>
    <row r="396" spans="1:3">
      <c r="A396" s="192"/>
      <c r="B396" s="254"/>
      <c r="C396" s="254"/>
    </row>
    <row r="397" spans="1:3">
      <c r="A397" s="192"/>
      <c r="B397" s="83"/>
      <c r="C397" s="195"/>
    </row>
    <row r="398" spans="1:3">
      <c r="A398" s="192"/>
      <c r="B398" s="83"/>
      <c r="C398" s="195"/>
    </row>
    <row r="399" spans="1:3">
      <c r="A399" s="192"/>
      <c r="B399" s="83"/>
      <c r="C399" s="195"/>
    </row>
    <row r="400" spans="1:3">
      <c r="A400" s="192"/>
      <c r="B400" s="83"/>
      <c r="C400" s="195"/>
    </row>
    <row r="401" spans="1:3">
      <c r="A401" s="192"/>
      <c r="B401" s="83"/>
      <c r="C401" s="195"/>
    </row>
    <row r="402" spans="1:3">
      <c r="A402" s="192"/>
      <c r="B402" s="83"/>
      <c r="C402" s="195"/>
    </row>
    <row r="416" spans="1:3">
      <c r="A416" s="192"/>
      <c r="B416" s="83"/>
      <c r="C416" s="195"/>
    </row>
    <row r="417" spans="1:3">
      <c r="A417" s="192"/>
      <c r="B417" s="83"/>
      <c r="C417" s="195"/>
    </row>
    <row r="418" spans="1:3">
      <c r="A418" s="192"/>
      <c r="B418" s="3"/>
      <c r="C418" s="195"/>
    </row>
    <row r="419" spans="1:3">
      <c r="A419" s="192"/>
      <c r="B419" s="3"/>
      <c r="C419" s="195"/>
    </row>
    <row r="420" spans="1:3">
      <c r="A420" s="21"/>
      <c r="B420" s="3"/>
      <c r="C420" s="3"/>
    </row>
    <row r="421" spans="1:3">
      <c r="A421" s="21"/>
      <c r="B421" s="3"/>
      <c r="C421" s="3"/>
    </row>
    <row r="422" spans="1:3">
      <c r="A422" s="21"/>
      <c r="B422" s="3"/>
      <c r="C422" s="3"/>
    </row>
    <row r="423" spans="1:3">
      <c r="A423" s="21"/>
      <c r="B423" s="3"/>
      <c r="C423" s="3"/>
    </row>
    <row r="424" spans="1:3">
      <c r="A424" s="21"/>
      <c r="B424" s="3"/>
      <c r="C424" s="3"/>
    </row>
    <row r="425" spans="1:3">
      <c r="A425" s="21"/>
      <c r="B425" s="3"/>
      <c r="C425" s="3"/>
    </row>
    <row r="426" spans="1:3">
      <c r="A426" s="21"/>
      <c r="B426" s="3"/>
      <c r="C426" s="3"/>
    </row>
    <row r="427" spans="1:3">
      <c r="A427" s="21"/>
      <c r="B427" s="3"/>
      <c r="C427" s="3"/>
    </row>
    <row r="428" spans="1:3">
      <c r="A428" s="21"/>
      <c r="B428" s="3"/>
      <c r="C428" s="3"/>
    </row>
    <row r="429" spans="1:3">
      <c r="A429" s="21"/>
      <c r="B429" s="3"/>
      <c r="C429" s="3"/>
    </row>
    <row r="430" spans="1:3">
      <c r="A430" s="21"/>
      <c r="B430" s="3"/>
      <c r="C430" s="3"/>
    </row>
    <row r="431" spans="1:3">
      <c r="A431" s="21"/>
      <c r="B431" s="3"/>
      <c r="C431" s="3"/>
    </row>
    <row r="432" spans="1:3">
      <c r="A432" s="21"/>
      <c r="B432" s="3"/>
      <c r="C432" s="3"/>
    </row>
    <row r="433" spans="1:3">
      <c r="A433" s="21"/>
      <c r="B433" s="3"/>
      <c r="C433" s="3"/>
    </row>
    <row r="434" spans="1:3">
      <c r="A434" s="21"/>
      <c r="B434" s="3"/>
      <c r="C434" s="3"/>
    </row>
    <row r="435" spans="1:3">
      <c r="A435" s="21"/>
      <c r="B435" s="3"/>
      <c r="C435" s="3"/>
    </row>
    <row r="436" spans="1:3">
      <c r="A436" s="21"/>
      <c r="B436" s="3"/>
      <c r="C436" s="3"/>
    </row>
    <row r="437" spans="1:3">
      <c r="A437" s="21"/>
      <c r="B437" s="3"/>
      <c r="C437" s="3"/>
    </row>
    <row r="438" spans="1:3">
      <c r="A438" s="21"/>
      <c r="B438" s="3"/>
      <c r="C438" s="3"/>
    </row>
    <row r="439" spans="1:3">
      <c r="A439" s="21"/>
      <c r="B439" s="3"/>
      <c r="C439" s="3"/>
    </row>
    <row r="440" spans="1:3">
      <c r="A440" s="21"/>
      <c r="B440" s="3"/>
      <c r="C440" s="3"/>
    </row>
    <row r="441" spans="1:3">
      <c r="A441" s="21"/>
      <c r="B441" s="3"/>
      <c r="C441" s="3"/>
    </row>
    <row r="442" spans="1:3">
      <c r="A442" s="21"/>
      <c r="B442" s="3"/>
      <c r="C442" s="3"/>
    </row>
    <row r="443" spans="1:3">
      <c r="A443" s="21"/>
      <c r="B443" s="3"/>
      <c r="C443" s="3"/>
    </row>
    <row r="444" spans="1:3">
      <c r="A444" s="21"/>
      <c r="B444" s="3"/>
      <c r="C444" s="3"/>
    </row>
    <row r="445" spans="1:3">
      <c r="A445" s="21"/>
      <c r="B445" s="3"/>
      <c r="C445" s="3"/>
    </row>
    <row r="446" spans="1:3">
      <c r="A446" s="21"/>
      <c r="B446" s="3"/>
      <c r="C446" s="3"/>
    </row>
    <row r="447" spans="1:3">
      <c r="A447" s="21"/>
      <c r="B447" s="3"/>
      <c r="C447" s="3"/>
    </row>
    <row r="448" spans="1:3">
      <c r="A448" s="21"/>
      <c r="B448" s="3"/>
      <c r="C448" s="3"/>
    </row>
    <row r="449" spans="1:3">
      <c r="A449" s="21"/>
      <c r="B449" s="3"/>
      <c r="C449" s="3"/>
    </row>
    <row r="450" spans="1:3">
      <c r="A450" s="21"/>
      <c r="B450" s="3"/>
      <c r="C450" s="3"/>
    </row>
    <row r="451" spans="1:3">
      <c r="A451" s="21"/>
      <c r="B451" s="3"/>
      <c r="C451" s="3"/>
    </row>
    <row r="452" spans="1:3">
      <c r="A452" s="192"/>
      <c r="B452" s="3"/>
      <c r="C452" s="195"/>
    </row>
    <row r="453" spans="1:3">
      <c r="A453" s="192"/>
      <c r="B453" s="3"/>
      <c r="C453" s="195"/>
    </row>
    <row r="454" spans="1:3">
      <c r="A454" s="192"/>
      <c r="B454" s="83"/>
      <c r="C454" s="195"/>
    </row>
    <row r="455" spans="1:3">
      <c r="A455" s="192"/>
      <c r="B455" s="83"/>
      <c r="C455" s="195"/>
    </row>
    <row r="456" spans="1:3">
      <c r="A456" s="192"/>
      <c r="B456" s="83"/>
      <c r="C456" s="195"/>
    </row>
    <row r="457" spans="1:3">
      <c r="A457" s="192"/>
      <c r="B457" s="83"/>
      <c r="C457" s="195"/>
    </row>
    <row r="458" spans="1:3">
      <c r="A458" s="192"/>
      <c r="B458" s="83"/>
      <c r="C458" s="195"/>
    </row>
    <row r="459" spans="1:3">
      <c r="A459" s="192"/>
      <c r="B459" s="83"/>
      <c r="C459" s="195"/>
    </row>
    <row r="460" spans="1:3">
      <c r="A460" s="192"/>
      <c r="B460" s="83"/>
      <c r="C460" s="195"/>
    </row>
    <row r="461" spans="1:3">
      <c r="A461" s="192"/>
      <c r="B461" s="83"/>
      <c r="C461" s="195"/>
    </row>
    <row r="462" spans="1:3">
      <c r="A462" s="192"/>
      <c r="B462" s="254"/>
      <c r="C462" s="254"/>
    </row>
    <row r="463" spans="1:3">
      <c r="A463" s="192"/>
      <c r="B463" s="254"/>
      <c r="C463" s="254"/>
    </row>
    <row r="464" spans="1:3">
      <c r="A464" s="192"/>
      <c r="B464" s="83"/>
      <c r="C464" s="195"/>
    </row>
    <row r="465" spans="1:3">
      <c r="A465" s="192"/>
      <c r="B465" s="83"/>
      <c r="C465" s="195"/>
    </row>
    <row r="466" spans="1:3">
      <c r="A466" s="192"/>
      <c r="B466" s="83"/>
      <c r="C466" s="195"/>
    </row>
    <row r="467" spans="1:3">
      <c r="A467" s="192"/>
      <c r="B467" s="83"/>
      <c r="C467" s="195"/>
    </row>
    <row r="468" spans="1:3">
      <c r="A468" s="192"/>
      <c r="B468" s="83"/>
      <c r="C468" s="195"/>
    </row>
    <row r="469" spans="1:3">
      <c r="A469" s="192"/>
      <c r="B469" s="83"/>
      <c r="C469" s="195"/>
    </row>
    <row r="470" spans="1:3">
      <c r="A470" s="192"/>
      <c r="B470" s="83"/>
      <c r="C470" s="195"/>
    </row>
    <row r="471" spans="1:3">
      <c r="A471" s="192"/>
      <c r="B471" s="346"/>
      <c r="C471" s="346"/>
    </row>
    <row r="472" spans="1:3">
      <c r="A472" s="192"/>
      <c r="B472" s="202"/>
      <c r="C472" s="202"/>
    </row>
    <row r="473" spans="1:3">
      <c r="A473" s="192"/>
      <c r="B473" s="346"/>
      <c r="C473" s="346"/>
    </row>
    <row r="474" spans="1:3">
      <c r="A474" s="192"/>
      <c r="B474" s="346"/>
      <c r="C474" s="346"/>
    </row>
    <row r="475" spans="1:3">
      <c r="A475" s="192"/>
      <c r="B475" s="202"/>
      <c r="C475" s="202"/>
    </row>
    <row r="476" spans="1:3">
      <c r="A476" s="192"/>
      <c r="B476" s="364"/>
      <c r="C476" s="364"/>
    </row>
    <row r="477" spans="1:3">
      <c r="A477" s="192"/>
      <c r="B477" s="362"/>
      <c r="C477" s="362"/>
    </row>
    <row r="478" spans="1:3">
      <c r="A478" s="192"/>
      <c r="B478" s="362"/>
      <c r="C478" s="362"/>
    </row>
    <row r="479" spans="1:3">
      <c r="A479" s="192"/>
      <c r="B479" s="362"/>
      <c r="C479" s="362"/>
    </row>
    <row r="480" spans="1:3">
      <c r="A480" s="192"/>
      <c r="B480" s="362"/>
      <c r="C480" s="362"/>
    </row>
    <row r="481" spans="1:3">
      <c r="A481" s="192"/>
      <c r="B481" s="362"/>
      <c r="C481" s="362"/>
    </row>
    <row r="482" spans="1:3">
      <c r="A482" s="192"/>
      <c r="B482" s="3"/>
      <c r="C482" s="3"/>
    </row>
    <row r="483" spans="1:3">
      <c r="A483" s="192"/>
      <c r="B483" s="3"/>
      <c r="C483" s="3"/>
    </row>
    <row r="484" spans="1:3">
      <c r="A484" s="192"/>
      <c r="B484" s="3"/>
      <c r="C484" s="3"/>
    </row>
    <row r="485" spans="1:3">
      <c r="A485" s="192"/>
      <c r="B485" s="362"/>
      <c r="C485" s="362"/>
    </row>
    <row r="486" spans="1:3">
      <c r="A486" s="192"/>
      <c r="B486" s="255"/>
      <c r="C486" s="255"/>
    </row>
    <row r="487" spans="1:3">
      <c r="A487" s="192"/>
      <c r="B487" s="255"/>
      <c r="C487" s="255"/>
    </row>
    <row r="488" spans="1:3">
      <c r="A488" s="192"/>
      <c r="B488" s="83"/>
      <c r="C488" s="255"/>
    </row>
    <row r="489" spans="1:3">
      <c r="A489" s="192"/>
      <c r="B489" s="83"/>
      <c r="C489" s="255"/>
    </row>
    <row r="490" spans="1:3">
      <c r="A490" s="192"/>
      <c r="B490" s="3"/>
      <c r="C490" s="3"/>
    </row>
    <row r="491" spans="1:3">
      <c r="A491" s="192"/>
      <c r="B491" s="207"/>
      <c r="C491" s="207"/>
    </row>
    <row r="492" spans="1:3">
      <c r="A492" s="192"/>
      <c r="B492" s="207"/>
      <c r="C492" s="207"/>
    </row>
    <row r="493" spans="1:3">
      <c r="A493" s="192"/>
      <c r="B493" s="255"/>
      <c r="C493" s="255"/>
    </row>
    <row r="494" spans="1:3">
      <c r="A494" s="192"/>
      <c r="B494" s="255"/>
      <c r="C494" s="255"/>
    </row>
    <row r="495" spans="1:3">
      <c r="A495" s="192"/>
      <c r="B495" s="255"/>
      <c r="C495" s="255"/>
    </row>
    <row r="496" spans="1:3">
      <c r="A496" s="192"/>
      <c r="B496" s="83"/>
      <c r="C496" s="195"/>
    </row>
    <row r="497" spans="1:3">
      <c r="A497" s="192"/>
      <c r="B497" s="83"/>
      <c r="C497" s="195"/>
    </row>
    <row r="498" spans="1:3">
      <c r="A498" s="192"/>
      <c r="B498" s="83"/>
      <c r="C498" s="195"/>
    </row>
    <row r="499" spans="1:3">
      <c r="A499" s="21"/>
      <c r="B499" s="3"/>
      <c r="C499" s="3"/>
    </row>
    <row r="500" spans="1:3">
      <c r="A500" s="21"/>
      <c r="B500" s="3"/>
      <c r="C500" s="3"/>
    </row>
    <row r="501" spans="1:3">
      <c r="A501" s="21"/>
      <c r="B501" s="3"/>
      <c r="C501" s="3"/>
    </row>
    <row r="502" spans="1:3">
      <c r="A502" s="21"/>
      <c r="B502" s="3"/>
      <c r="C502" s="3"/>
    </row>
    <row r="503" spans="1:3">
      <c r="A503" s="21"/>
      <c r="B503" s="3"/>
      <c r="C503" s="3"/>
    </row>
    <row r="504" spans="1:3">
      <c r="A504" s="21"/>
      <c r="B504" s="3"/>
      <c r="C504" s="3"/>
    </row>
    <row r="505" spans="1:3">
      <c r="A505" s="21"/>
      <c r="B505" s="3"/>
      <c r="C505" s="3"/>
    </row>
    <row r="506" spans="1:3">
      <c r="A506" s="21"/>
      <c r="B506" s="3"/>
      <c r="C506" s="3"/>
    </row>
    <row r="507" spans="1:3">
      <c r="A507" s="21"/>
      <c r="B507" s="3"/>
      <c r="C507" s="3"/>
    </row>
    <row r="508" spans="1:3">
      <c r="A508" s="21"/>
      <c r="B508" s="3"/>
      <c r="C508" s="3"/>
    </row>
    <row r="509" spans="1:3">
      <c r="A509" s="21"/>
      <c r="B509" s="3"/>
      <c r="C509" s="3"/>
    </row>
    <row r="510" spans="1:3">
      <c r="A510" s="21"/>
      <c r="B510" s="3"/>
      <c r="C510" s="3"/>
    </row>
  </sheetData>
  <mergeCells count="17">
    <mergeCell ref="B478:C478"/>
    <mergeCell ref="B479:C479"/>
    <mergeCell ref="B480:C480"/>
    <mergeCell ref="B481:C481"/>
    <mergeCell ref="B485:C485"/>
    <mergeCell ref="B477:C477"/>
    <mergeCell ref="B1:C1"/>
    <mergeCell ref="B2:C2"/>
    <mergeCell ref="B3:C3"/>
    <mergeCell ref="B308:C308"/>
    <mergeCell ref="B317:C317"/>
    <mergeCell ref="B327:C327"/>
    <mergeCell ref="B337:C337"/>
    <mergeCell ref="B346:C346"/>
    <mergeCell ref="B356:C356"/>
    <mergeCell ref="B365:C365"/>
    <mergeCell ref="B476:C47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510"/>
  <sheetViews>
    <sheetView workbookViewId="0">
      <selection activeCell="E7" sqref="E7"/>
    </sheetView>
  </sheetViews>
  <sheetFormatPr baseColWidth="10" defaultRowHeight="15"/>
  <cols>
    <col min="1" max="1" width="3.42578125" customWidth="1"/>
    <col min="2" max="2" width="38.5703125" customWidth="1"/>
    <col min="3" max="3" width="15.28515625" bestFit="1" customWidth="1"/>
  </cols>
  <sheetData>
    <row r="1" spans="1:3" ht="15.75">
      <c r="A1" s="1"/>
      <c r="B1" s="356" t="s">
        <v>0</v>
      </c>
      <c r="C1" s="356"/>
    </row>
    <row r="2" spans="1:3" ht="15.75">
      <c r="A2" s="1"/>
      <c r="B2" s="356" t="s">
        <v>488</v>
      </c>
      <c r="C2" s="356"/>
    </row>
    <row r="3" spans="1:3" ht="15.75">
      <c r="A3" s="1"/>
      <c r="B3" s="357"/>
      <c r="C3" s="357"/>
    </row>
    <row r="4" spans="1:3" ht="18">
      <c r="A4" s="1"/>
      <c r="B4" s="5" t="s">
        <v>2</v>
      </c>
      <c r="C4" s="6"/>
    </row>
    <row r="5" spans="1:3" ht="25.5">
      <c r="A5" s="11"/>
      <c r="B5" s="12" t="s">
        <v>3</v>
      </c>
      <c r="C5" s="12" t="s">
        <v>4</v>
      </c>
    </row>
    <row r="6" spans="1:3" ht="15.75" thickBot="1">
      <c r="A6" s="15"/>
      <c r="B6" s="16"/>
      <c r="C6" s="16"/>
    </row>
    <row r="7" spans="1:3" ht="15.75" thickBot="1">
      <c r="A7" s="18"/>
      <c r="B7" s="19" t="s">
        <v>15</v>
      </c>
      <c r="C7" s="16"/>
    </row>
    <row r="8" spans="1:3">
      <c r="A8" s="22">
        <v>1</v>
      </c>
      <c r="B8" s="23" t="s">
        <v>16</v>
      </c>
      <c r="C8" s="24">
        <v>225000</v>
      </c>
    </row>
    <row r="9" spans="1:3" ht="15.75" thickBot="1">
      <c r="A9" s="11"/>
      <c r="B9" s="27"/>
      <c r="C9" s="28"/>
    </row>
    <row r="10" spans="1:3" ht="15.75" thickBot="1">
      <c r="A10" s="11"/>
      <c r="B10" s="19" t="s">
        <v>17</v>
      </c>
      <c r="C10" s="31"/>
    </row>
    <row r="11" spans="1:3">
      <c r="A11" s="35">
        <v>2</v>
      </c>
      <c r="B11" s="36" t="s">
        <v>18</v>
      </c>
      <c r="C11" s="37">
        <v>215000</v>
      </c>
    </row>
    <row r="12" spans="1:3" ht="15.75" thickBot="1">
      <c r="A12" s="11"/>
      <c r="B12" s="38"/>
      <c r="C12" s="40"/>
    </row>
    <row r="13" spans="1:3" ht="15.75" thickBot="1">
      <c r="A13" s="11"/>
      <c r="B13" s="42" t="s">
        <v>19</v>
      </c>
      <c r="C13" s="43"/>
    </row>
    <row r="14" spans="1:3">
      <c r="A14" s="49">
        <v>3</v>
      </c>
      <c r="B14" s="47" t="s">
        <v>27</v>
      </c>
      <c r="C14" s="24">
        <v>215000</v>
      </c>
    </row>
    <row r="15" spans="1:3" ht="15.75" thickBot="1">
      <c r="A15" s="11"/>
      <c r="B15" s="46"/>
      <c r="C15" s="40"/>
    </row>
    <row r="16" spans="1:3" ht="15.75" thickBot="1">
      <c r="A16" s="11"/>
      <c r="B16" s="42" t="s">
        <v>22</v>
      </c>
      <c r="C16" s="40"/>
    </row>
    <row r="17" spans="1:3">
      <c r="A17" s="35">
        <v>4</v>
      </c>
      <c r="B17" s="47" t="s">
        <v>24</v>
      </c>
      <c r="C17" s="24">
        <v>334000</v>
      </c>
    </row>
    <row r="18" spans="1:3">
      <c r="A18" s="35">
        <v>5</v>
      </c>
      <c r="B18" s="47" t="s">
        <v>381</v>
      </c>
      <c r="C18" s="24">
        <v>555556</v>
      </c>
    </row>
    <row r="19" spans="1:3" ht="15.75" thickBot="1">
      <c r="A19" s="11"/>
      <c r="B19" s="46"/>
      <c r="C19" s="39"/>
    </row>
    <row r="20" spans="1:3" ht="15.75" thickBot="1">
      <c r="A20" s="11"/>
      <c r="B20" s="19" t="s">
        <v>25</v>
      </c>
      <c r="C20" s="48"/>
    </row>
    <row r="21" spans="1:3">
      <c r="A21" s="35">
        <v>6</v>
      </c>
      <c r="B21" s="36" t="s">
        <v>26</v>
      </c>
      <c r="C21" s="24">
        <v>130000</v>
      </c>
    </row>
    <row r="22" spans="1:3">
      <c r="A22" s="49">
        <v>7</v>
      </c>
      <c r="B22" s="47" t="s">
        <v>354</v>
      </c>
      <c r="C22" s="24">
        <v>215000</v>
      </c>
    </row>
    <row r="24" spans="1:3" ht="15.75" thickBot="1">
      <c r="A24" s="11"/>
      <c r="B24" s="46"/>
      <c r="C24" s="39"/>
    </row>
    <row r="25" spans="1:3" ht="15.75" thickBot="1">
      <c r="A25" s="18"/>
      <c r="B25" s="19" t="s">
        <v>29</v>
      </c>
      <c r="C25" s="39"/>
    </row>
    <row r="26" spans="1:3">
      <c r="A26" s="50">
        <v>8</v>
      </c>
      <c r="B26" s="36" t="s">
        <v>30</v>
      </c>
      <c r="C26" s="24">
        <v>270000</v>
      </c>
    </row>
    <row r="27" spans="1:3" ht="15.75" thickBot="1">
      <c r="A27" s="11"/>
      <c r="B27" s="51"/>
      <c r="C27" s="40"/>
    </row>
    <row r="28" spans="1:3" ht="15.75" thickBot="1">
      <c r="A28" s="11"/>
      <c r="B28" s="19" t="s">
        <v>31</v>
      </c>
      <c r="C28" s="52"/>
    </row>
    <row r="29" spans="1:3">
      <c r="A29" s="50">
        <v>9</v>
      </c>
      <c r="B29" s="90" t="s">
        <v>104</v>
      </c>
      <c r="C29" s="24">
        <v>250000</v>
      </c>
    </row>
    <row r="30" spans="1:3">
      <c r="A30" s="50">
        <v>10</v>
      </c>
      <c r="B30" s="47" t="s">
        <v>326</v>
      </c>
      <c r="C30" s="24">
        <v>210000</v>
      </c>
    </row>
    <row r="31" spans="1:3" ht="15.75" thickBot="1">
      <c r="A31" s="11"/>
      <c r="B31" s="38"/>
      <c r="C31" s="39"/>
    </row>
    <row r="32" spans="1:3" ht="15.75" thickBot="1">
      <c r="A32" s="11"/>
      <c r="B32" s="56" t="s">
        <v>34</v>
      </c>
      <c r="C32" s="57">
        <v>2619556</v>
      </c>
    </row>
    <row r="33" spans="1:3" ht="15.75" thickBot="1">
      <c r="A33" s="11"/>
      <c r="B33" s="46"/>
      <c r="C33" s="39"/>
    </row>
    <row r="34" spans="1:3" ht="15.75" thickBot="1">
      <c r="A34" s="11"/>
      <c r="B34" s="19" t="s">
        <v>35</v>
      </c>
      <c r="C34" s="39"/>
    </row>
    <row r="35" spans="1:3">
      <c r="A35" s="35">
        <v>11</v>
      </c>
      <c r="B35" s="36" t="s">
        <v>36</v>
      </c>
      <c r="C35" s="37">
        <v>130000</v>
      </c>
    </row>
    <row r="36" spans="1:3">
      <c r="A36" s="35">
        <v>12</v>
      </c>
      <c r="B36" s="54" t="s">
        <v>37</v>
      </c>
      <c r="C36" s="24">
        <v>120000</v>
      </c>
    </row>
    <row r="37" spans="1:3">
      <c r="A37" s="35">
        <v>13</v>
      </c>
      <c r="B37" s="47" t="s">
        <v>39</v>
      </c>
      <c r="C37" s="24">
        <v>555556</v>
      </c>
    </row>
    <row r="38" spans="1:3">
      <c r="A38" s="35">
        <v>14</v>
      </c>
      <c r="B38" s="47" t="s">
        <v>327</v>
      </c>
      <c r="C38" s="24">
        <v>210000</v>
      </c>
    </row>
    <row r="39" spans="1:3">
      <c r="A39" s="35">
        <v>15</v>
      </c>
      <c r="B39" s="47" t="s">
        <v>358</v>
      </c>
      <c r="C39" s="24">
        <v>300000</v>
      </c>
    </row>
    <row r="40" spans="1:3" ht="15.75" thickBot="1">
      <c r="A40" s="11"/>
      <c r="B40" s="46"/>
      <c r="C40" s="40"/>
    </row>
    <row r="41" spans="1:3" ht="15.75" thickBot="1">
      <c r="A41" s="11"/>
      <c r="B41" s="19" t="s">
        <v>40</v>
      </c>
      <c r="C41" s="60"/>
    </row>
    <row r="42" spans="1:3">
      <c r="A42" s="35">
        <v>16</v>
      </c>
      <c r="B42" s="36" t="s">
        <v>41</v>
      </c>
      <c r="C42" s="53">
        <v>220000</v>
      </c>
    </row>
    <row r="43" spans="1:3" ht="15.75" thickBot="1">
      <c r="A43" s="11"/>
      <c r="B43" s="46"/>
      <c r="C43" s="40"/>
    </row>
    <row r="44" spans="1:3" ht="15.75" thickBot="1">
      <c r="A44" s="11"/>
      <c r="B44" s="42" t="s">
        <v>42</v>
      </c>
      <c r="C44" s="60"/>
    </row>
    <row r="45" spans="1:3">
      <c r="A45" s="35">
        <v>17</v>
      </c>
      <c r="B45" s="36" t="s">
        <v>43</v>
      </c>
      <c r="C45" s="63">
        <v>350000</v>
      </c>
    </row>
    <row r="46" spans="1:3" ht="15.75" thickBot="1">
      <c r="A46" s="11"/>
      <c r="B46" s="64"/>
      <c r="C46" s="40"/>
    </row>
    <row r="47" spans="1:3" ht="15.75" thickBot="1">
      <c r="A47" s="11"/>
      <c r="B47" s="19" t="s">
        <v>46</v>
      </c>
      <c r="C47" s="40"/>
    </row>
    <row r="48" spans="1:3">
      <c r="A48" s="44">
        <v>18</v>
      </c>
      <c r="B48" s="36" t="s">
        <v>47</v>
      </c>
      <c r="C48" s="37">
        <v>470000</v>
      </c>
    </row>
    <row r="49" spans="1:3">
      <c r="A49" s="44">
        <v>19</v>
      </c>
      <c r="B49" s="47" t="s">
        <v>48</v>
      </c>
      <c r="C49" s="24">
        <v>210000</v>
      </c>
    </row>
    <row r="50" spans="1:3" ht="15.75" thickBot="1">
      <c r="A50" s="11"/>
      <c r="B50" s="46"/>
      <c r="C50" s="39"/>
    </row>
    <row r="51" spans="1:3" ht="15.75" thickBot="1">
      <c r="A51" s="11"/>
      <c r="B51" s="19" t="s">
        <v>51</v>
      </c>
      <c r="C51" s="39"/>
    </row>
    <row r="52" spans="1:3">
      <c r="A52" s="35">
        <v>20</v>
      </c>
      <c r="B52" s="23" t="s">
        <v>52</v>
      </c>
      <c r="C52" s="24">
        <v>240000</v>
      </c>
    </row>
    <row r="53" spans="1:3">
      <c r="A53" s="35">
        <v>21</v>
      </c>
      <c r="B53" s="47" t="s">
        <v>385</v>
      </c>
      <c r="C53" s="24">
        <v>220000</v>
      </c>
    </row>
    <row r="54" spans="1:3">
      <c r="A54" s="35">
        <v>22</v>
      </c>
      <c r="B54" s="47" t="s">
        <v>54</v>
      </c>
      <c r="C54" s="24">
        <v>500000</v>
      </c>
    </row>
    <row r="55" spans="1:3">
      <c r="A55" s="35">
        <v>23</v>
      </c>
      <c r="B55" s="47" t="s">
        <v>419</v>
      </c>
      <c r="C55" s="24">
        <v>100000</v>
      </c>
    </row>
    <row r="56" spans="1:3" ht="15.75" thickBot="1">
      <c r="A56" s="11"/>
      <c r="B56" s="46"/>
      <c r="C56" s="34"/>
    </row>
    <row r="57" spans="1:3" ht="15.75" thickBot="1">
      <c r="A57" s="11"/>
      <c r="B57" s="19" t="s">
        <v>56</v>
      </c>
      <c r="C57" s="34"/>
    </row>
    <row r="58" spans="1:3">
      <c r="A58" s="35">
        <v>24</v>
      </c>
      <c r="B58" s="67" t="s">
        <v>58</v>
      </c>
      <c r="C58" s="24">
        <v>430000</v>
      </c>
    </row>
    <row r="59" spans="1:3">
      <c r="A59" s="35">
        <v>25</v>
      </c>
      <c r="B59" s="68" t="s">
        <v>59</v>
      </c>
      <c r="C59" s="24">
        <v>230000</v>
      </c>
    </row>
    <row r="60" spans="1:3">
      <c r="A60" s="35">
        <v>26</v>
      </c>
      <c r="B60" s="47" t="s">
        <v>60</v>
      </c>
      <c r="C60" s="24">
        <v>310000</v>
      </c>
    </row>
    <row r="61" spans="1:3">
      <c r="A61" s="35">
        <v>27</v>
      </c>
      <c r="B61" s="47" t="s">
        <v>63</v>
      </c>
      <c r="C61" s="24">
        <v>222222</v>
      </c>
    </row>
    <row r="62" spans="1:3">
      <c r="A62" s="35">
        <v>28</v>
      </c>
      <c r="B62" s="47" t="s">
        <v>64</v>
      </c>
      <c r="C62" s="24">
        <v>240000</v>
      </c>
    </row>
    <row r="63" spans="1:3">
      <c r="A63" s="35">
        <v>29</v>
      </c>
      <c r="B63" s="47" t="s">
        <v>360</v>
      </c>
      <c r="C63" s="24">
        <v>630000</v>
      </c>
    </row>
    <row r="64" spans="1:3">
      <c r="A64" s="35">
        <v>30</v>
      </c>
      <c r="B64" s="47" t="s">
        <v>421</v>
      </c>
      <c r="C64" s="24">
        <v>240000</v>
      </c>
    </row>
    <row r="65" spans="1:3" ht="15.75" thickBot="1">
      <c r="A65" s="11"/>
      <c r="B65" s="46"/>
      <c r="C65" s="39"/>
    </row>
    <row r="66" spans="1:3" ht="15.75" thickBot="1">
      <c r="A66" s="225"/>
      <c r="B66" s="56" t="s">
        <v>34</v>
      </c>
      <c r="C66" s="57">
        <v>5927778</v>
      </c>
    </row>
    <row r="67" spans="1:3" ht="15.75" thickBot="1">
      <c r="A67" s="11"/>
      <c r="B67" s="46"/>
      <c r="C67" s="39"/>
    </row>
    <row r="68" spans="1:3" ht="15.75" thickBot="1">
      <c r="A68" s="11"/>
      <c r="B68" s="19" t="s">
        <v>65</v>
      </c>
      <c r="C68" s="39"/>
    </row>
    <row r="69" spans="1:3">
      <c r="A69" s="71">
        <v>31</v>
      </c>
      <c r="B69" s="36" t="s">
        <v>66</v>
      </c>
      <c r="C69" s="37">
        <v>210000</v>
      </c>
    </row>
    <row r="70" spans="1:3" ht="15.75" thickBot="1">
      <c r="A70" s="11"/>
      <c r="C70" s="55"/>
    </row>
    <row r="71" spans="1:3" ht="15.75" thickBot="1">
      <c r="A71" s="11"/>
      <c r="B71" s="42" t="s">
        <v>68</v>
      </c>
      <c r="C71" s="55"/>
    </row>
    <row r="72" spans="1:3">
      <c r="A72" s="35">
        <v>32</v>
      </c>
      <c r="B72" s="36" t="s">
        <v>69</v>
      </c>
      <c r="C72" s="24">
        <v>320000</v>
      </c>
    </row>
    <row r="73" spans="1:3">
      <c r="A73" s="35">
        <v>33</v>
      </c>
      <c r="B73" s="47" t="s">
        <v>70</v>
      </c>
      <c r="C73" s="24">
        <v>240000</v>
      </c>
    </row>
    <row r="74" spans="1:3">
      <c r="A74" s="35">
        <v>34</v>
      </c>
      <c r="B74" s="47" t="s">
        <v>71</v>
      </c>
      <c r="C74" s="24">
        <v>160000</v>
      </c>
    </row>
    <row r="75" spans="1:3" ht="15.75" thickBot="1">
      <c r="A75" s="11"/>
      <c r="B75" s="46"/>
      <c r="C75" s="40"/>
    </row>
    <row r="76" spans="1:3" ht="15.75" thickBot="1">
      <c r="A76" s="11"/>
      <c r="B76" s="19" t="s">
        <v>72</v>
      </c>
      <c r="C76" s="40"/>
    </row>
    <row r="77" spans="1:3">
      <c r="A77" s="35">
        <v>35</v>
      </c>
      <c r="B77" s="36" t="s">
        <v>73</v>
      </c>
      <c r="C77" s="37">
        <v>280000</v>
      </c>
    </row>
    <row r="78" spans="1:3">
      <c r="A78" s="35">
        <v>36</v>
      </c>
      <c r="B78" s="47" t="s">
        <v>74</v>
      </c>
      <c r="C78" s="24">
        <v>105000</v>
      </c>
    </row>
    <row r="79" spans="1:3">
      <c r="A79" s="35">
        <v>37</v>
      </c>
      <c r="B79" s="47" t="s">
        <v>75</v>
      </c>
      <c r="C79" s="72">
        <v>130000</v>
      </c>
    </row>
    <row r="80" spans="1:3" ht="15.75" thickBot="1">
      <c r="A80" s="73"/>
    </row>
    <row r="81" spans="1:3" ht="15.75" thickBot="1">
      <c r="A81" s="73"/>
      <c r="B81" s="76" t="s">
        <v>76</v>
      </c>
    </row>
    <row r="82" spans="1:3">
      <c r="A82" s="35">
        <v>38</v>
      </c>
      <c r="B82" s="36" t="s">
        <v>77</v>
      </c>
      <c r="C82" s="37">
        <v>220000</v>
      </c>
    </row>
    <row r="83" spans="1:3" ht="15.75" thickBot="1">
      <c r="A83" s="73"/>
    </row>
    <row r="84" spans="1:3" ht="15.75" thickBot="1">
      <c r="A84" s="11"/>
      <c r="B84" s="42" t="s">
        <v>78</v>
      </c>
      <c r="C84" s="40"/>
    </row>
    <row r="85" spans="1:3">
      <c r="A85" s="44">
        <v>39</v>
      </c>
      <c r="B85" s="36" t="s">
        <v>79</v>
      </c>
      <c r="C85" s="24">
        <v>230000</v>
      </c>
    </row>
    <row r="86" spans="1:3">
      <c r="A86" s="35">
        <v>40</v>
      </c>
      <c r="B86" s="54" t="s">
        <v>80</v>
      </c>
      <c r="C86" s="24">
        <v>215000</v>
      </c>
    </row>
    <row r="87" spans="1:3" ht="15.75" thickBot="1">
      <c r="A87" s="11"/>
      <c r="B87" s="46"/>
      <c r="C87" s="78"/>
    </row>
    <row r="88" spans="1:3" ht="15.75" thickBot="1">
      <c r="B88" s="42" t="s">
        <v>82</v>
      </c>
      <c r="C88" s="62"/>
    </row>
    <row r="89" spans="1:3">
      <c r="A89" s="35">
        <v>41</v>
      </c>
      <c r="B89" s="36" t="s">
        <v>83</v>
      </c>
      <c r="C89" s="63">
        <v>300000</v>
      </c>
    </row>
    <row r="90" spans="1:3" ht="15.75" thickBot="1">
      <c r="A90" s="35"/>
      <c r="B90" s="46"/>
      <c r="C90" s="40"/>
    </row>
    <row r="91" spans="1:3" ht="15.75" thickBot="1">
      <c r="A91" s="11"/>
      <c r="B91" s="42" t="s">
        <v>84</v>
      </c>
      <c r="C91" s="60"/>
    </row>
    <row r="92" spans="1:3">
      <c r="A92" s="79">
        <v>42</v>
      </c>
      <c r="B92" s="36" t="s">
        <v>85</v>
      </c>
      <c r="C92" s="63">
        <v>740000</v>
      </c>
    </row>
    <row r="93" spans="1:3" ht="15.75" thickBot="1">
      <c r="B93" s="46"/>
      <c r="C93" s="39"/>
    </row>
    <row r="94" spans="1:3" ht="15.75" thickBot="1">
      <c r="A94" s="80"/>
      <c r="B94" s="56" t="s">
        <v>34</v>
      </c>
      <c r="C94" s="57">
        <v>3150000</v>
      </c>
    </row>
    <row r="95" spans="1:3" ht="15.75" thickBot="1">
      <c r="A95" s="80"/>
      <c r="B95" s="46"/>
      <c r="C95" s="39"/>
    </row>
    <row r="96" spans="1:3" ht="15.75" thickBot="1">
      <c r="A96" s="80"/>
      <c r="B96" s="42" t="s">
        <v>86</v>
      </c>
      <c r="C96" s="39"/>
    </row>
    <row r="97" spans="1:3">
      <c r="A97" s="79">
        <v>43</v>
      </c>
      <c r="B97" s="36" t="s">
        <v>87</v>
      </c>
      <c r="C97" s="24">
        <v>135000</v>
      </c>
    </row>
    <row r="98" spans="1:3">
      <c r="A98" s="79">
        <v>44</v>
      </c>
      <c r="B98" s="47" t="s">
        <v>88</v>
      </c>
      <c r="C98" s="24">
        <v>350000</v>
      </c>
    </row>
    <row r="99" spans="1:3">
      <c r="A99" s="79">
        <v>45</v>
      </c>
      <c r="B99" s="47" t="s">
        <v>89</v>
      </c>
      <c r="C99" s="24">
        <v>210000</v>
      </c>
    </row>
    <row r="100" spans="1:3">
      <c r="A100" s="79">
        <v>46</v>
      </c>
      <c r="B100" s="47" t="s">
        <v>489</v>
      </c>
      <c r="C100" s="24">
        <v>0</v>
      </c>
    </row>
    <row r="101" spans="1:3" ht="15.75" thickBot="1">
      <c r="A101" s="80"/>
      <c r="B101" s="46"/>
      <c r="C101" s="40"/>
    </row>
    <row r="102" spans="1:3" ht="15.75" thickBot="1">
      <c r="A102" s="49"/>
      <c r="B102" s="19" t="s">
        <v>91</v>
      </c>
      <c r="C102" s="60"/>
    </row>
    <row r="103" spans="1:3">
      <c r="A103" s="35">
        <v>47</v>
      </c>
      <c r="B103" s="36" t="s">
        <v>92</v>
      </c>
      <c r="C103" s="24">
        <v>210000</v>
      </c>
    </row>
    <row r="104" spans="1:3" ht="15.75" thickBot="1">
      <c r="A104" s="11"/>
      <c r="B104" s="46"/>
      <c r="C104" s="40"/>
    </row>
    <row r="105" spans="1:3" ht="15.75" thickBot="1">
      <c r="A105" s="49"/>
      <c r="B105" s="19" t="s">
        <v>93</v>
      </c>
      <c r="C105" s="60"/>
    </row>
    <row r="106" spans="1:3">
      <c r="A106" s="35">
        <v>48</v>
      </c>
      <c r="B106" s="36" t="s">
        <v>94</v>
      </c>
      <c r="C106" s="24">
        <v>215000</v>
      </c>
    </row>
    <row r="107" spans="1:3" ht="15.75" thickBot="1">
      <c r="A107" s="11"/>
      <c r="B107" s="46"/>
      <c r="C107" s="40"/>
    </row>
    <row r="108" spans="1:3" ht="15.75" thickBot="1">
      <c r="A108" s="11"/>
      <c r="B108" s="19" t="s">
        <v>95</v>
      </c>
      <c r="C108" s="34"/>
    </row>
    <row r="109" spans="1:3">
      <c r="A109" s="35">
        <v>49</v>
      </c>
      <c r="B109" s="36" t="s">
        <v>96</v>
      </c>
      <c r="C109" s="24">
        <v>215000</v>
      </c>
    </row>
    <row r="110" spans="1:3" ht="15.75" thickBot="1">
      <c r="A110" s="11"/>
      <c r="B110" s="83"/>
      <c r="C110" s="84"/>
    </row>
    <row r="111" spans="1:3" ht="15.75" thickBot="1">
      <c r="A111" s="11"/>
      <c r="B111" s="19" t="s">
        <v>98</v>
      </c>
      <c r="C111" s="40"/>
    </row>
    <row r="112" spans="1:3">
      <c r="A112" s="35">
        <v>50</v>
      </c>
      <c r="B112" s="85" t="s">
        <v>99</v>
      </c>
      <c r="C112" s="24">
        <v>375000</v>
      </c>
    </row>
    <row r="113" spans="1:3">
      <c r="A113" s="50">
        <v>51</v>
      </c>
      <c r="B113" s="90" t="s">
        <v>100</v>
      </c>
      <c r="C113" s="24">
        <v>855556</v>
      </c>
    </row>
    <row r="114" spans="1:3">
      <c r="A114" s="35">
        <v>53</v>
      </c>
      <c r="B114" s="90" t="s">
        <v>103</v>
      </c>
      <c r="C114" s="24">
        <v>555556</v>
      </c>
    </row>
    <row r="115" spans="1:3">
      <c r="A115" s="50">
        <v>54</v>
      </c>
      <c r="B115" s="89" t="s">
        <v>275</v>
      </c>
      <c r="C115" s="24">
        <v>855556</v>
      </c>
    </row>
    <row r="116" spans="1:3">
      <c r="A116" s="50">
        <v>55</v>
      </c>
      <c r="B116" s="90" t="s">
        <v>276</v>
      </c>
      <c r="C116" s="24">
        <v>855556</v>
      </c>
    </row>
    <row r="117" spans="1:3">
      <c r="A117" s="35">
        <v>56</v>
      </c>
      <c r="B117" s="90" t="s">
        <v>277</v>
      </c>
      <c r="C117" s="24">
        <v>855556</v>
      </c>
    </row>
    <row r="118" spans="1:3">
      <c r="A118" s="50">
        <v>57</v>
      </c>
      <c r="B118" s="90" t="s">
        <v>365</v>
      </c>
      <c r="C118" s="24">
        <v>280000</v>
      </c>
    </row>
    <row r="119" spans="1:3">
      <c r="A119" s="50">
        <v>58</v>
      </c>
      <c r="B119" s="90" t="s">
        <v>269</v>
      </c>
      <c r="C119" s="24">
        <v>666667</v>
      </c>
    </row>
    <row r="120" spans="1:3" ht="15.75" thickBot="1">
      <c r="A120" s="11"/>
      <c r="B120" s="83"/>
      <c r="C120" s="82"/>
    </row>
    <row r="121" spans="1:3" ht="15.75" thickBot="1">
      <c r="A121" s="11"/>
      <c r="B121" s="19" t="s">
        <v>105</v>
      </c>
      <c r="C121" s="82"/>
    </row>
    <row r="122" spans="1:3">
      <c r="A122" s="50">
        <v>59</v>
      </c>
      <c r="B122" s="91" t="s">
        <v>106</v>
      </c>
      <c r="C122" s="37">
        <v>360000</v>
      </c>
    </row>
    <row r="123" spans="1:3" ht="15.75" thickBot="1">
      <c r="A123" s="92"/>
      <c r="B123" s="83"/>
      <c r="C123" s="69"/>
    </row>
    <row r="124" spans="1:3" ht="15.75" thickBot="1">
      <c r="A124" s="11"/>
      <c r="B124" s="19" t="s">
        <v>107</v>
      </c>
      <c r="C124" s="34"/>
    </row>
    <row r="125" spans="1:3">
      <c r="A125" s="50">
        <v>60</v>
      </c>
      <c r="B125" s="91" t="s">
        <v>108</v>
      </c>
      <c r="C125" s="24">
        <v>210000</v>
      </c>
    </row>
    <row r="126" spans="1:3" ht="15.75" thickBot="1">
      <c r="A126" s="92"/>
      <c r="B126" s="83"/>
      <c r="C126" s="40"/>
    </row>
    <row r="127" spans="1:3" ht="15.75" thickBot="1">
      <c r="A127" s="92"/>
      <c r="B127" s="19" t="s">
        <v>109</v>
      </c>
      <c r="C127" s="40"/>
    </row>
    <row r="128" spans="1:3">
      <c r="A128" s="50">
        <v>61</v>
      </c>
      <c r="B128" s="91" t="s">
        <v>110</v>
      </c>
      <c r="C128" s="24">
        <v>100000</v>
      </c>
    </row>
    <row r="129" spans="1:3" ht="15.75" thickBot="1">
      <c r="A129" s="92"/>
      <c r="B129" s="83"/>
      <c r="C129" s="59"/>
    </row>
    <row r="130" spans="1:3" ht="15.75" thickBot="1">
      <c r="A130" s="92"/>
      <c r="B130" s="56" t="s">
        <v>34</v>
      </c>
      <c r="C130" s="57">
        <v>7304447</v>
      </c>
    </row>
    <row r="131" spans="1:3" ht="15.75" thickBot="1">
      <c r="A131" s="92"/>
      <c r="B131" s="83"/>
      <c r="C131" s="59"/>
    </row>
    <row r="132" spans="1:3" ht="15.75" thickBot="1">
      <c r="A132" s="11"/>
      <c r="B132" s="93" t="s">
        <v>111</v>
      </c>
      <c r="C132" s="82"/>
    </row>
    <row r="133" spans="1:3">
      <c r="A133" s="50">
        <v>62</v>
      </c>
      <c r="B133" s="91" t="s">
        <v>112</v>
      </c>
      <c r="C133" s="24">
        <v>52500</v>
      </c>
    </row>
    <row r="134" spans="1:3" ht="15.75" thickBot="1">
      <c r="A134" s="92"/>
      <c r="B134" s="83"/>
      <c r="C134" s="59"/>
    </row>
    <row r="135" spans="1:3" ht="15.75" thickBot="1">
      <c r="A135" s="11"/>
      <c r="B135" s="94" t="s">
        <v>388</v>
      </c>
      <c r="C135" s="95"/>
    </row>
    <row r="136" spans="1:3">
      <c r="A136" s="50">
        <v>63</v>
      </c>
      <c r="B136" s="91" t="s">
        <v>118</v>
      </c>
      <c r="C136" s="97">
        <v>100000</v>
      </c>
    </row>
    <row r="137" spans="1:3" ht="15.75" thickBot="1">
      <c r="A137" s="92"/>
      <c r="B137" s="83"/>
      <c r="C137" s="59"/>
    </row>
    <row r="138" spans="1:3" ht="15.75" thickBot="1">
      <c r="A138" s="92"/>
      <c r="B138" s="19" t="s">
        <v>115</v>
      </c>
      <c r="C138" s="59"/>
    </row>
    <row r="139" spans="1:3">
      <c r="A139" s="35">
        <v>64</v>
      </c>
      <c r="B139" s="36" t="s">
        <v>116</v>
      </c>
      <c r="C139" s="24">
        <v>105000</v>
      </c>
    </row>
    <row r="140" spans="1:3" ht="15.75" thickBot="1">
      <c r="A140" s="11"/>
      <c r="B140" s="46"/>
      <c r="C140" s="40"/>
    </row>
    <row r="141" spans="1:3" ht="15.75" thickBot="1">
      <c r="A141" s="92"/>
      <c r="B141" s="76" t="s">
        <v>119</v>
      </c>
      <c r="C141" s="77"/>
    </row>
    <row r="142" spans="1:3">
      <c r="A142" s="50">
        <v>65</v>
      </c>
      <c r="B142" s="101" t="s">
        <v>120</v>
      </c>
      <c r="C142" s="24">
        <v>388889</v>
      </c>
    </row>
    <row r="143" spans="1:3" ht="15.75" thickBot="1">
      <c r="A143" s="11"/>
      <c r="B143" s="46"/>
      <c r="C143" s="39"/>
    </row>
    <row r="144" spans="1:3" ht="15.75" thickBot="1">
      <c r="A144" s="92"/>
      <c r="B144" s="76" t="s">
        <v>121</v>
      </c>
      <c r="C144" s="77"/>
    </row>
    <row r="145" spans="1:3">
      <c r="A145" s="35">
        <v>66</v>
      </c>
      <c r="B145" s="101" t="s">
        <v>122</v>
      </c>
      <c r="C145" s="24">
        <v>100000</v>
      </c>
    </row>
    <row r="146" spans="1:3" ht="15.75" thickBot="1">
      <c r="A146" s="11"/>
      <c r="B146" s="46"/>
      <c r="C146" s="40"/>
    </row>
    <row r="147" spans="1:3" ht="15.75" thickBot="1">
      <c r="A147" s="11"/>
      <c r="B147" s="76" t="s">
        <v>123</v>
      </c>
      <c r="C147" s="40"/>
    </row>
    <row r="148" spans="1:3">
      <c r="A148" s="49">
        <v>67</v>
      </c>
      <c r="B148" s="47" t="s">
        <v>383</v>
      </c>
      <c r="C148" s="24">
        <v>220000</v>
      </c>
    </row>
    <row r="149" spans="1:3" ht="15.75" thickBot="1">
      <c r="A149" s="11"/>
      <c r="B149" s="46"/>
      <c r="C149" s="69"/>
    </row>
    <row r="150" spans="1:3" ht="15.75" thickBot="1">
      <c r="A150" s="11"/>
      <c r="B150" s="99" t="s">
        <v>125</v>
      </c>
      <c r="C150" s="102"/>
    </row>
    <row r="151" spans="1:3">
      <c r="A151" s="35">
        <v>68</v>
      </c>
      <c r="B151" s="104" t="s">
        <v>126</v>
      </c>
      <c r="C151" s="24">
        <v>170000</v>
      </c>
    </row>
    <row r="152" spans="1:3">
      <c r="A152" s="35">
        <v>69</v>
      </c>
      <c r="B152" s="89" t="s">
        <v>127</v>
      </c>
      <c r="C152" s="24">
        <v>170000</v>
      </c>
    </row>
    <row r="153" spans="1:3">
      <c r="A153" s="35">
        <v>70</v>
      </c>
      <c r="B153" s="89" t="s">
        <v>128</v>
      </c>
      <c r="C153" s="24">
        <v>90000</v>
      </c>
    </row>
    <row r="154" spans="1:3">
      <c r="A154" s="35">
        <v>71</v>
      </c>
      <c r="B154" s="89" t="s">
        <v>425</v>
      </c>
      <c r="C154" s="24">
        <v>170000</v>
      </c>
    </row>
    <row r="155" spans="1:3">
      <c r="A155" s="35">
        <v>72</v>
      </c>
      <c r="B155" s="89" t="s">
        <v>302</v>
      </c>
      <c r="C155" s="24">
        <v>90000</v>
      </c>
    </row>
    <row r="156" spans="1:3">
      <c r="A156" s="11"/>
      <c r="B156" s="83"/>
      <c r="C156" s="69"/>
    </row>
    <row r="157" spans="1:3">
      <c r="A157" s="144"/>
      <c r="B157" s="157" t="s">
        <v>490</v>
      </c>
      <c r="C157" s="16"/>
    </row>
    <row r="158" spans="1:3">
      <c r="A158" s="35">
        <v>73</v>
      </c>
      <c r="B158" s="47" t="s">
        <v>491</v>
      </c>
      <c r="C158" s="160">
        <v>50000</v>
      </c>
    </row>
    <row r="159" spans="1:3" ht="15.75" thickBot="1">
      <c r="A159" s="11"/>
      <c r="B159" s="106"/>
      <c r="C159" s="107"/>
    </row>
    <row r="160" spans="1:3" ht="15.75" thickBot="1">
      <c r="A160" s="11"/>
      <c r="B160" s="56" t="s">
        <v>34</v>
      </c>
      <c r="C160" s="57">
        <v>1706389</v>
      </c>
    </row>
    <row r="161" spans="1:3">
      <c r="A161" s="92"/>
      <c r="B161" s="106"/>
      <c r="C161" s="107"/>
    </row>
    <row r="164" spans="1:3">
      <c r="A164" s="92"/>
      <c r="B164" s="106"/>
      <c r="C164" s="107"/>
    </row>
    <row r="165" spans="1:3" ht="15.75" thickBot="1">
      <c r="A165" s="92"/>
      <c r="B165" s="106"/>
      <c r="C165" s="107"/>
    </row>
    <row r="166" spans="1:3" ht="15.75" thickBot="1">
      <c r="A166" s="92"/>
      <c r="B166" s="264" t="s">
        <v>129</v>
      </c>
      <c r="C166" s="112"/>
    </row>
    <row r="167" spans="1:3" ht="25.5">
      <c r="A167" s="92"/>
      <c r="B167" s="12" t="s">
        <v>3</v>
      </c>
      <c r="C167" s="12" t="s">
        <v>4</v>
      </c>
    </row>
    <row r="168" spans="1:3" ht="15.75" thickBot="1">
      <c r="A168" s="92"/>
      <c r="B168" s="106"/>
      <c r="C168" s="107"/>
    </row>
    <row r="169" spans="1:3" ht="15.75" thickBot="1">
      <c r="A169" s="92"/>
      <c r="B169" s="265" t="s">
        <v>130</v>
      </c>
      <c r="C169" s="266"/>
    </row>
    <row r="170" spans="1:3" ht="15.75" thickBot="1">
      <c r="A170" s="92"/>
      <c r="B170" s="267"/>
      <c r="C170" s="266"/>
    </row>
    <row r="171" spans="1:3" ht="15.75" thickBot="1">
      <c r="A171" s="92"/>
      <c r="B171" s="19" t="s">
        <v>131</v>
      </c>
      <c r="C171" s="81"/>
    </row>
    <row r="172" spans="1:3">
      <c r="A172" s="50">
        <v>74</v>
      </c>
      <c r="B172" s="91" t="s">
        <v>132</v>
      </c>
      <c r="C172" s="63">
        <v>220000</v>
      </c>
    </row>
    <row r="173" spans="1:3">
      <c r="A173" s="50">
        <v>75</v>
      </c>
      <c r="B173" s="89" t="s">
        <v>133</v>
      </c>
      <c r="C173" s="63">
        <v>220000</v>
      </c>
    </row>
    <row r="174" spans="1:3">
      <c r="A174" s="50">
        <v>76</v>
      </c>
      <c r="B174" s="89" t="s">
        <v>134</v>
      </c>
      <c r="C174" s="63">
        <v>220000</v>
      </c>
    </row>
    <row r="175" spans="1:3">
      <c r="A175" s="50">
        <v>77</v>
      </c>
      <c r="B175" s="89" t="s">
        <v>135</v>
      </c>
      <c r="C175" s="63">
        <v>220000</v>
      </c>
    </row>
    <row r="176" spans="1:3">
      <c r="A176" s="50">
        <v>78</v>
      </c>
      <c r="B176" s="89" t="s">
        <v>136</v>
      </c>
      <c r="C176" s="63">
        <v>220000</v>
      </c>
    </row>
    <row r="177" spans="1:3">
      <c r="A177" s="50">
        <v>79</v>
      </c>
      <c r="B177" s="89" t="s">
        <v>137</v>
      </c>
      <c r="C177" s="63">
        <v>220000</v>
      </c>
    </row>
    <row r="178" spans="1:3">
      <c r="A178" s="50">
        <v>80</v>
      </c>
      <c r="B178" s="89" t="s">
        <v>138</v>
      </c>
      <c r="C178" s="63">
        <v>220000</v>
      </c>
    </row>
    <row r="179" spans="1:3">
      <c r="A179" s="50">
        <v>81</v>
      </c>
      <c r="B179" s="89" t="s">
        <v>139</v>
      </c>
      <c r="C179" s="63">
        <v>220000</v>
      </c>
    </row>
    <row r="180" spans="1:3">
      <c r="A180" s="50">
        <v>82</v>
      </c>
      <c r="B180" s="89" t="s">
        <v>140</v>
      </c>
      <c r="C180" s="63">
        <v>110000</v>
      </c>
    </row>
    <row r="181" spans="1:3">
      <c r="A181" s="50">
        <v>83</v>
      </c>
      <c r="B181" s="117" t="s">
        <v>141</v>
      </c>
      <c r="C181" s="63">
        <v>220000</v>
      </c>
    </row>
    <row r="182" spans="1:3">
      <c r="A182" s="50">
        <v>84</v>
      </c>
      <c r="B182" s="117" t="s">
        <v>143</v>
      </c>
      <c r="C182" s="63">
        <v>220000</v>
      </c>
    </row>
    <row r="183" spans="1:3">
      <c r="A183" s="50">
        <v>85</v>
      </c>
      <c r="B183" s="89" t="s">
        <v>145</v>
      </c>
      <c r="C183" s="63">
        <v>220000</v>
      </c>
    </row>
    <row r="184" spans="1:3">
      <c r="A184" s="50">
        <v>86</v>
      </c>
      <c r="B184" s="89" t="s">
        <v>146</v>
      </c>
      <c r="C184" s="63">
        <v>220000</v>
      </c>
    </row>
    <row r="185" spans="1:3">
      <c r="A185" s="50">
        <v>87</v>
      </c>
      <c r="B185" s="89" t="s">
        <v>147</v>
      </c>
      <c r="C185" s="63">
        <v>220000</v>
      </c>
    </row>
    <row r="186" spans="1:3">
      <c r="A186" s="50">
        <v>88</v>
      </c>
      <c r="B186" s="89" t="s">
        <v>148</v>
      </c>
      <c r="C186" s="63">
        <v>220000</v>
      </c>
    </row>
    <row r="187" spans="1:3">
      <c r="A187" s="50">
        <v>89</v>
      </c>
      <c r="B187" s="89" t="s">
        <v>149</v>
      </c>
      <c r="C187" s="63">
        <v>333333</v>
      </c>
    </row>
    <row r="188" spans="1:3">
      <c r="A188" s="50">
        <v>90</v>
      </c>
      <c r="B188" s="89" t="s">
        <v>150</v>
      </c>
      <c r="C188" s="63">
        <v>110000</v>
      </c>
    </row>
    <row r="189" spans="1:3" ht="15.75" thickBot="1">
      <c r="A189" s="92"/>
      <c r="B189" s="106"/>
      <c r="C189" s="107"/>
    </row>
    <row r="190" spans="1:3" ht="15.75" thickBot="1">
      <c r="A190" s="92"/>
      <c r="B190" s="208" t="s">
        <v>34</v>
      </c>
      <c r="C190" s="57">
        <v>3633333</v>
      </c>
    </row>
    <row r="191" spans="1:3">
      <c r="A191" s="92"/>
      <c r="B191" s="106"/>
      <c r="C191" s="107"/>
    </row>
    <row r="192" spans="1:3">
      <c r="A192" s="92"/>
      <c r="B192" s="267" t="s">
        <v>151</v>
      </c>
      <c r="C192" s="268"/>
    </row>
    <row r="193" spans="1:3" ht="16.5" thickBot="1">
      <c r="A193" s="92"/>
      <c r="B193" s="119"/>
      <c r="C193" s="107"/>
    </row>
    <row r="194" spans="1:3" ht="15.75" thickBot="1">
      <c r="A194" s="92"/>
      <c r="B194" s="42" t="s">
        <v>152</v>
      </c>
      <c r="C194" s="59"/>
    </row>
    <row r="195" spans="1:3">
      <c r="A195" s="50">
        <v>91</v>
      </c>
      <c r="B195" s="91" t="s">
        <v>153</v>
      </c>
      <c r="C195" s="24">
        <v>220000</v>
      </c>
    </row>
    <row r="196" spans="1:3">
      <c r="A196" s="50">
        <v>92</v>
      </c>
      <c r="B196" s="89" t="s">
        <v>154</v>
      </c>
      <c r="C196" s="24">
        <v>220000</v>
      </c>
    </row>
    <row r="197" spans="1:3">
      <c r="A197" s="50">
        <v>93</v>
      </c>
      <c r="B197" s="89" t="s">
        <v>156</v>
      </c>
      <c r="C197" s="24">
        <v>220000</v>
      </c>
    </row>
    <row r="198" spans="1:3">
      <c r="A198" s="50">
        <v>94</v>
      </c>
      <c r="B198" s="89" t="s">
        <v>157</v>
      </c>
      <c r="C198" s="24">
        <v>220000</v>
      </c>
    </row>
    <row r="199" spans="1:3">
      <c r="A199" s="50">
        <v>95</v>
      </c>
      <c r="B199" s="89" t="s">
        <v>158</v>
      </c>
      <c r="C199" s="24">
        <v>220000</v>
      </c>
    </row>
    <row r="200" spans="1:3">
      <c r="A200" s="50">
        <v>96</v>
      </c>
      <c r="B200" s="89" t="s">
        <v>160</v>
      </c>
      <c r="C200" s="24">
        <v>220000</v>
      </c>
    </row>
    <row r="201" spans="1:3">
      <c r="A201" s="50">
        <v>97</v>
      </c>
      <c r="B201" s="89" t="s">
        <v>161</v>
      </c>
      <c r="C201" s="24">
        <v>220000</v>
      </c>
    </row>
    <row r="202" spans="1:3">
      <c r="A202" s="50">
        <v>98</v>
      </c>
      <c r="B202" s="89" t="s">
        <v>163</v>
      </c>
      <c r="C202" s="24">
        <v>220000</v>
      </c>
    </row>
    <row r="203" spans="1:3">
      <c r="A203" s="50">
        <v>99</v>
      </c>
      <c r="B203" s="89" t="s">
        <v>164</v>
      </c>
      <c r="C203" s="24">
        <v>223667</v>
      </c>
    </row>
    <row r="204" spans="1:3">
      <c r="A204" s="50">
        <v>100</v>
      </c>
      <c r="B204" s="89" t="s">
        <v>165</v>
      </c>
      <c r="C204" s="24">
        <v>220000</v>
      </c>
    </row>
    <row r="205" spans="1:3">
      <c r="A205" s="50">
        <v>101</v>
      </c>
      <c r="B205" s="89" t="s">
        <v>166</v>
      </c>
      <c r="C205" s="24">
        <v>220000</v>
      </c>
    </row>
    <row r="206" spans="1:3">
      <c r="A206" s="50">
        <v>102</v>
      </c>
      <c r="B206" s="89" t="s">
        <v>167</v>
      </c>
      <c r="C206" s="24">
        <v>110000</v>
      </c>
    </row>
    <row r="207" spans="1:3">
      <c r="A207" s="50">
        <v>103</v>
      </c>
      <c r="B207" s="89" t="s">
        <v>168</v>
      </c>
      <c r="C207" s="24">
        <v>220000</v>
      </c>
    </row>
    <row r="208" spans="1:3">
      <c r="A208" s="50">
        <v>104</v>
      </c>
      <c r="B208" s="89" t="s">
        <v>169</v>
      </c>
      <c r="C208" s="24">
        <v>110000</v>
      </c>
    </row>
    <row r="209" spans="1:3">
      <c r="A209" s="50">
        <v>105</v>
      </c>
      <c r="B209" s="89" t="s">
        <v>170</v>
      </c>
      <c r="C209" s="24">
        <v>220000</v>
      </c>
    </row>
    <row r="210" spans="1:3">
      <c r="A210" s="50">
        <v>106</v>
      </c>
      <c r="B210" s="89" t="s">
        <v>172</v>
      </c>
      <c r="C210" s="24">
        <v>220000</v>
      </c>
    </row>
    <row r="211" spans="1:3">
      <c r="A211" s="50">
        <v>107</v>
      </c>
      <c r="B211" s="117" t="s">
        <v>173</v>
      </c>
      <c r="C211" s="24">
        <v>110000</v>
      </c>
    </row>
    <row r="212" spans="1:3">
      <c r="A212" s="50">
        <v>108</v>
      </c>
      <c r="B212" s="117" t="s">
        <v>373</v>
      </c>
      <c r="C212" s="24">
        <v>220000</v>
      </c>
    </row>
    <row r="213" spans="1:3">
      <c r="A213" s="50">
        <v>109</v>
      </c>
      <c r="B213" s="117" t="s">
        <v>440</v>
      </c>
      <c r="C213" s="24">
        <v>220000</v>
      </c>
    </row>
    <row r="214" spans="1:3">
      <c r="A214" s="50">
        <v>110</v>
      </c>
      <c r="B214" s="117" t="s">
        <v>473</v>
      </c>
      <c r="C214" s="24">
        <v>220000</v>
      </c>
    </row>
    <row r="215" spans="1:3">
      <c r="A215" s="50">
        <v>111</v>
      </c>
      <c r="B215" s="117" t="s">
        <v>492</v>
      </c>
      <c r="C215" s="24">
        <v>100000</v>
      </c>
    </row>
    <row r="216" spans="1:3">
      <c r="A216" s="92"/>
      <c r="B216" s="106"/>
      <c r="C216" s="107"/>
    </row>
    <row r="217" spans="1:3">
      <c r="A217" s="92"/>
      <c r="B217" s="267" t="s">
        <v>179</v>
      </c>
      <c r="C217" s="268"/>
    </row>
    <row r="218" spans="1:3" ht="15.75" thickBot="1">
      <c r="A218" s="92"/>
      <c r="B218" s="106"/>
      <c r="C218" s="107"/>
    </row>
    <row r="219" spans="1:3" ht="15.75" thickBot="1">
      <c r="A219" s="92"/>
      <c r="B219" s="19" t="s">
        <v>180</v>
      </c>
      <c r="C219" s="82"/>
    </row>
    <row r="220" spans="1:3">
      <c r="A220" s="50">
        <v>112</v>
      </c>
      <c r="B220" s="85" t="s">
        <v>181</v>
      </c>
      <c r="C220" s="24">
        <v>340000</v>
      </c>
    </row>
    <row r="221" spans="1:3">
      <c r="A221" s="50">
        <v>113</v>
      </c>
      <c r="B221" s="90" t="s">
        <v>183</v>
      </c>
      <c r="C221" s="24">
        <v>220000</v>
      </c>
    </row>
    <row r="222" spans="1:3">
      <c r="A222" s="92"/>
      <c r="B222" s="106"/>
      <c r="C222" s="107"/>
    </row>
    <row r="223" spans="1:3">
      <c r="A223" s="92"/>
      <c r="B223" s="267" t="s">
        <v>184</v>
      </c>
      <c r="C223" s="268"/>
    </row>
    <row r="224" spans="1:3" ht="15.75" thickBot="1">
      <c r="A224" s="92"/>
      <c r="B224" s="106"/>
      <c r="C224" s="107"/>
    </row>
    <row r="225" spans="1:3" ht="15.75" thickBot="1">
      <c r="A225" s="92"/>
      <c r="B225" s="19" t="s">
        <v>185</v>
      </c>
      <c r="C225" s="59"/>
    </row>
    <row r="226" spans="1:3">
      <c r="A226" s="50">
        <v>114</v>
      </c>
      <c r="B226" s="85" t="s">
        <v>186</v>
      </c>
      <c r="C226" s="24">
        <v>275000</v>
      </c>
    </row>
    <row r="227" spans="1:3">
      <c r="A227" s="50">
        <v>115</v>
      </c>
      <c r="B227" s="90" t="s">
        <v>188</v>
      </c>
      <c r="C227" s="24">
        <v>275000</v>
      </c>
    </row>
    <row r="228" spans="1:3">
      <c r="A228" s="50">
        <v>116</v>
      </c>
      <c r="B228" s="89" t="s">
        <v>189</v>
      </c>
      <c r="C228" s="24">
        <v>275000</v>
      </c>
    </row>
    <row r="229" spans="1:3" ht="15.75" thickBot="1">
      <c r="A229" s="92"/>
      <c r="B229" s="106"/>
      <c r="C229" s="107"/>
    </row>
    <row r="230" spans="1:3" ht="15.75" thickBot="1">
      <c r="A230" s="92"/>
      <c r="B230" s="208" t="s">
        <v>34</v>
      </c>
      <c r="C230" s="57">
        <v>5558667</v>
      </c>
    </row>
    <row r="231" spans="1:3">
      <c r="A231" s="92"/>
      <c r="B231" s="106"/>
      <c r="C231" s="107"/>
    </row>
    <row r="232" spans="1:3">
      <c r="A232" s="92"/>
      <c r="B232" s="267" t="s">
        <v>190</v>
      </c>
      <c r="C232" s="268"/>
    </row>
    <row r="233" spans="1:3" ht="15.75" thickBot="1">
      <c r="A233" s="92"/>
      <c r="B233" s="106"/>
      <c r="C233" s="107"/>
    </row>
    <row r="234" spans="1:3" ht="15.75" thickBot="1">
      <c r="A234" s="269"/>
      <c r="B234" s="19" t="s">
        <v>191</v>
      </c>
      <c r="C234" s="39"/>
    </row>
    <row r="235" spans="1:3">
      <c r="A235" s="270">
        <v>117</v>
      </c>
      <c r="B235" s="91" t="s">
        <v>192</v>
      </c>
      <c r="C235" s="24">
        <v>210000</v>
      </c>
    </row>
    <row r="236" spans="1:3">
      <c r="A236" s="270">
        <v>118</v>
      </c>
      <c r="B236" s="89" t="s">
        <v>193</v>
      </c>
      <c r="C236" s="24">
        <v>210000</v>
      </c>
    </row>
    <row r="237" spans="1:3">
      <c r="A237" s="270">
        <v>119</v>
      </c>
      <c r="B237" s="89" t="s">
        <v>194</v>
      </c>
      <c r="C237" s="24">
        <v>200000</v>
      </c>
    </row>
    <row r="238" spans="1:3">
      <c r="A238" s="270">
        <v>120</v>
      </c>
      <c r="B238" s="89" t="s">
        <v>196</v>
      </c>
      <c r="C238" s="24">
        <v>210000</v>
      </c>
    </row>
    <row r="239" spans="1:3">
      <c r="A239" s="50">
        <v>121</v>
      </c>
      <c r="B239" s="117" t="s">
        <v>475</v>
      </c>
      <c r="C239" s="24">
        <v>210000</v>
      </c>
    </row>
    <row r="240" spans="1:3" ht="15.75" thickBot="1">
      <c r="A240" s="92"/>
      <c r="B240" s="106"/>
      <c r="C240" s="107"/>
    </row>
    <row r="241" spans="1:3" ht="15.75" thickBot="1">
      <c r="A241" s="176"/>
      <c r="B241" s="19" t="s">
        <v>197</v>
      </c>
      <c r="C241" s="82"/>
    </row>
    <row r="242" spans="1:3">
      <c r="A242" s="50">
        <v>122</v>
      </c>
      <c r="B242" s="91" t="s">
        <v>198</v>
      </c>
      <c r="C242" s="24">
        <v>230000</v>
      </c>
    </row>
    <row r="243" spans="1:3">
      <c r="A243" s="50">
        <v>123</v>
      </c>
      <c r="B243" s="89" t="s">
        <v>199</v>
      </c>
      <c r="C243" s="24">
        <v>230000</v>
      </c>
    </row>
    <row r="244" spans="1:3">
      <c r="A244" s="271">
        <v>124</v>
      </c>
      <c r="B244" s="121" t="s">
        <v>200</v>
      </c>
      <c r="C244" s="122">
        <v>230000</v>
      </c>
    </row>
    <row r="245" spans="1:3">
      <c r="A245" s="50">
        <v>125</v>
      </c>
      <c r="B245" s="89" t="s">
        <v>201</v>
      </c>
      <c r="C245" s="24">
        <v>230000</v>
      </c>
    </row>
    <row r="246" spans="1:3" ht="15.75" thickBot="1">
      <c r="A246" s="92"/>
      <c r="B246" s="83"/>
      <c r="C246" s="59"/>
    </row>
    <row r="247" spans="1:3" ht="15.75" thickBot="1">
      <c r="A247" s="92"/>
      <c r="B247" s="19" t="s">
        <v>202</v>
      </c>
      <c r="C247" s="82"/>
    </row>
    <row r="248" spans="1:3">
      <c r="A248" s="50">
        <v>126</v>
      </c>
      <c r="B248" s="91" t="s">
        <v>203</v>
      </c>
      <c r="C248" s="24">
        <v>230000</v>
      </c>
    </row>
    <row r="249" spans="1:3">
      <c r="A249" s="50">
        <v>127</v>
      </c>
      <c r="B249" s="89" t="s">
        <v>204</v>
      </c>
      <c r="C249" s="63">
        <v>230000</v>
      </c>
    </row>
    <row r="250" spans="1:3">
      <c r="A250" s="50">
        <v>128</v>
      </c>
      <c r="B250" s="89" t="s">
        <v>205</v>
      </c>
      <c r="C250" s="24">
        <v>230000</v>
      </c>
    </row>
    <row r="251" spans="1:3">
      <c r="A251" s="50">
        <v>129</v>
      </c>
      <c r="B251" s="89" t="s">
        <v>206</v>
      </c>
      <c r="C251" s="24">
        <v>230000</v>
      </c>
    </row>
    <row r="252" spans="1:3" ht="15.75" thickBot="1">
      <c r="A252" s="92"/>
      <c r="B252" s="106"/>
      <c r="C252" s="107"/>
    </row>
    <row r="253" spans="1:3" ht="15.75" thickBot="1">
      <c r="A253" s="176"/>
      <c r="B253" s="19" t="s">
        <v>207</v>
      </c>
      <c r="C253" s="82"/>
    </row>
    <row r="254" spans="1:3">
      <c r="A254" s="50">
        <v>130</v>
      </c>
      <c r="B254" s="91" t="s">
        <v>208</v>
      </c>
      <c r="C254" s="24">
        <v>220000</v>
      </c>
    </row>
    <row r="255" spans="1:3">
      <c r="A255" s="50">
        <v>131</v>
      </c>
      <c r="B255" s="89" t="s">
        <v>209</v>
      </c>
      <c r="C255" s="24">
        <v>220000</v>
      </c>
    </row>
    <row r="256" spans="1:3">
      <c r="A256" s="50">
        <v>132</v>
      </c>
      <c r="B256" s="89" t="s">
        <v>210</v>
      </c>
      <c r="C256" s="24">
        <v>220000</v>
      </c>
    </row>
    <row r="257" spans="1:3">
      <c r="A257" s="50">
        <v>133</v>
      </c>
      <c r="B257" s="89" t="s">
        <v>211</v>
      </c>
      <c r="C257" s="24">
        <v>220000</v>
      </c>
    </row>
    <row r="258" spans="1:3" ht="15.75" thickBot="1">
      <c r="A258" s="92"/>
      <c r="B258" s="83"/>
      <c r="C258" s="59"/>
    </row>
    <row r="259" spans="1:3" ht="15.75" thickBot="1">
      <c r="A259" s="92"/>
      <c r="B259" s="208" t="s">
        <v>34</v>
      </c>
      <c r="C259" s="57">
        <v>3540000</v>
      </c>
    </row>
    <row r="260" spans="1:3" ht="15.75" thickBot="1">
      <c r="A260" s="92"/>
      <c r="B260" s="83"/>
      <c r="C260" s="59"/>
    </row>
    <row r="261" spans="1:3" ht="15.75" thickBot="1">
      <c r="A261" s="92"/>
      <c r="B261" s="19" t="s">
        <v>212</v>
      </c>
      <c r="C261" s="59"/>
    </row>
    <row r="262" spans="1:3">
      <c r="A262" s="50">
        <v>134</v>
      </c>
      <c r="B262" s="91" t="s">
        <v>215</v>
      </c>
      <c r="C262" s="24">
        <v>220000</v>
      </c>
    </row>
    <row r="263" spans="1:3">
      <c r="A263" s="50">
        <v>135</v>
      </c>
      <c r="B263" s="91" t="s">
        <v>481</v>
      </c>
      <c r="C263" s="24">
        <v>220000</v>
      </c>
    </row>
    <row r="264" spans="1:3" ht="15.75" thickBot="1">
      <c r="A264" s="92"/>
      <c r="B264" s="83"/>
      <c r="C264" s="40"/>
    </row>
    <row r="265" spans="1:3" ht="15.75" thickBot="1">
      <c r="A265" s="92"/>
      <c r="B265" s="19" t="s">
        <v>219</v>
      </c>
      <c r="C265" s="40"/>
    </row>
    <row r="266" spans="1:3">
      <c r="A266" s="50">
        <v>136</v>
      </c>
      <c r="B266" s="91" t="s">
        <v>220</v>
      </c>
      <c r="C266" s="24">
        <v>220000</v>
      </c>
    </row>
    <row r="267" spans="1:3">
      <c r="A267" s="50">
        <v>137</v>
      </c>
      <c r="B267" s="91" t="s">
        <v>221</v>
      </c>
      <c r="C267" s="24">
        <v>220000</v>
      </c>
    </row>
    <row r="268" spans="1:3" ht="15.75" thickBot="1">
      <c r="A268" s="92"/>
      <c r="B268" s="83"/>
      <c r="C268" s="40"/>
    </row>
    <row r="269" spans="1:3" ht="15.75" thickBot="1">
      <c r="A269" s="175"/>
      <c r="B269" s="19" t="s">
        <v>222</v>
      </c>
      <c r="C269" s="40"/>
    </row>
    <row r="270" spans="1:3">
      <c r="A270" s="50">
        <v>138</v>
      </c>
      <c r="B270" s="91" t="s">
        <v>223</v>
      </c>
      <c r="C270" s="124">
        <v>220000</v>
      </c>
    </row>
    <row r="271" spans="1:3">
      <c r="A271" s="50">
        <v>139</v>
      </c>
      <c r="B271" s="89" t="s">
        <v>224</v>
      </c>
      <c r="C271" s="24">
        <v>220000</v>
      </c>
    </row>
    <row r="272" spans="1:3">
      <c r="A272" s="50">
        <v>140</v>
      </c>
      <c r="B272" s="89" t="s">
        <v>225</v>
      </c>
      <c r="C272" s="24">
        <v>220000</v>
      </c>
    </row>
    <row r="273" spans="1:3" ht="15.75" thickBot="1">
      <c r="A273" s="92"/>
      <c r="B273" s="83"/>
      <c r="C273" s="40"/>
    </row>
    <row r="274" spans="1:3" ht="15.75" thickBot="1">
      <c r="A274" s="176"/>
      <c r="B274" s="19" t="s">
        <v>226</v>
      </c>
      <c r="C274" s="40"/>
    </row>
    <row r="275" spans="1:3">
      <c r="A275" s="50">
        <v>141</v>
      </c>
      <c r="B275" s="91" t="s">
        <v>227</v>
      </c>
      <c r="C275" s="24">
        <v>220000</v>
      </c>
    </row>
    <row r="276" spans="1:3" ht="15.75" thickBot="1">
      <c r="A276" s="92"/>
      <c r="B276" s="83"/>
      <c r="C276" s="40"/>
    </row>
    <row r="277" spans="1:3" ht="15.75" thickBot="1">
      <c r="A277" s="92"/>
      <c r="B277" s="19" t="s">
        <v>228</v>
      </c>
      <c r="C277" s="40"/>
    </row>
    <row r="278" spans="1:3">
      <c r="A278" s="50">
        <v>142</v>
      </c>
      <c r="B278" s="89" t="s">
        <v>230</v>
      </c>
      <c r="C278" s="124">
        <v>220000</v>
      </c>
    </row>
    <row r="279" spans="1:3" ht="15.75" thickBot="1">
      <c r="A279" s="92"/>
      <c r="B279" s="83"/>
      <c r="C279" s="59"/>
    </row>
    <row r="280" spans="1:3" ht="15.75" thickBot="1">
      <c r="A280" s="92"/>
      <c r="B280" s="94" t="s">
        <v>231</v>
      </c>
      <c r="C280" s="59"/>
    </row>
    <row r="281" spans="1:3">
      <c r="A281" s="239">
        <v>143</v>
      </c>
      <c r="B281" s="125" t="s">
        <v>232</v>
      </c>
      <c r="C281" s="24">
        <v>230000</v>
      </c>
    </row>
    <row r="282" spans="1:3">
      <c r="A282" s="50">
        <v>144</v>
      </c>
      <c r="B282" s="89" t="s">
        <v>233</v>
      </c>
      <c r="C282" s="124">
        <v>230000</v>
      </c>
    </row>
    <row r="283" spans="1:3">
      <c r="A283" s="92"/>
      <c r="B283" s="46"/>
      <c r="C283" s="39"/>
    </row>
    <row r="284" spans="1:3">
      <c r="A284" s="92"/>
      <c r="B284" s="267" t="s">
        <v>235</v>
      </c>
      <c r="C284" s="272"/>
    </row>
    <row r="285" spans="1:3" ht="15.75" thickBot="1">
      <c r="A285" s="92"/>
      <c r="B285" s="46"/>
      <c r="C285" s="39"/>
    </row>
    <row r="286" spans="1:3" ht="15.75" thickBot="1">
      <c r="A286" s="92"/>
      <c r="B286" s="19" t="s">
        <v>236</v>
      </c>
      <c r="C286" s="59"/>
    </row>
    <row r="287" spans="1:3">
      <c r="A287" s="50">
        <v>145</v>
      </c>
      <c r="B287" s="91" t="s">
        <v>237</v>
      </c>
      <c r="C287" s="24">
        <v>220000</v>
      </c>
    </row>
    <row r="288" spans="1:3" ht="15.75" thickBot="1">
      <c r="A288" s="92"/>
      <c r="B288" s="46"/>
      <c r="C288" s="39"/>
    </row>
    <row r="289" spans="1:3" ht="15.75" thickBot="1">
      <c r="A289" s="92"/>
      <c r="B289" s="208" t="s">
        <v>34</v>
      </c>
      <c r="C289" s="57">
        <v>2660000</v>
      </c>
    </row>
    <row r="290" spans="1:3" ht="15.75" thickBot="1">
      <c r="A290" s="92"/>
      <c r="B290" s="46"/>
      <c r="C290" s="40"/>
    </row>
    <row r="291" spans="1:3" ht="15.75" thickBot="1">
      <c r="A291" s="92"/>
      <c r="B291" s="208" t="s">
        <v>8</v>
      </c>
      <c r="C291" s="58">
        <v>36100170</v>
      </c>
    </row>
    <row r="292" spans="1:3">
      <c r="A292" s="92"/>
      <c r="B292" s="46"/>
      <c r="C292" s="39"/>
    </row>
    <row r="293" spans="1:3">
      <c r="A293" s="92"/>
      <c r="B293" s="46" t="s">
        <v>238</v>
      </c>
      <c r="C293" s="39"/>
    </row>
    <row r="294" spans="1:3">
      <c r="A294" s="92"/>
      <c r="B294" s="46"/>
      <c r="C294" s="39"/>
    </row>
    <row r="295" spans="1:3">
      <c r="A295" s="92"/>
      <c r="B295" s="46" t="s">
        <v>239</v>
      </c>
      <c r="C295" s="40"/>
    </row>
    <row r="296" spans="1:3">
      <c r="A296" s="92"/>
      <c r="B296" s="46" t="s">
        <v>240</v>
      </c>
      <c r="C296" s="40"/>
    </row>
    <row r="297" spans="1:3">
      <c r="A297" s="92"/>
      <c r="B297" s="83" t="s">
        <v>241</v>
      </c>
      <c r="C297" s="98"/>
    </row>
    <row r="298" spans="1:3">
      <c r="A298" s="92"/>
      <c r="B298" s="83" t="s">
        <v>242</v>
      </c>
      <c r="C298" s="98"/>
    </row>
    <row r="299" spans="1:3">
      <c r="A299" s="92"/>
      <c r="B299" s="83" t="s">
        <v>243</v>
      </c>
      <c r="C299" s="98"/>
    </row>
    <row r="300" spans="1:3">
      <c r="A300" s="92"/>
      <c r="B300" s="83" t="s">
        <v>244</v>
      </c>
      <c r="C300" s="98"/>
    </row>
    <row r="301" spans="1:3">
      <c r="A301" s="92"/>
      <c r="B301" s="83" t="s">
        <v>245</v>
      </c>
      <c r="C301" s="98"/>
    </row>
    <row r="302" spans="1:3">
      <c r="A302" s="92"/>
      <c r="B302" s="83" t="s">
        <v>246</v>
      </c>
      <c r="C302" s="98"/>
    </row>
    <row r="303" spans="1:3">
      <c r="A303" s="92"/>
      <c r="B303" s="273" t="s">
        <v>247</v>
      </c>
      <c r="C303" s="274"/>
    </row>
    <row r="304" spans="1:3">
      <c r="A304" s="92"/>
      <c r="B304" s="83"/>
      <c r="C304" s="59"/>
    </row>
    <row r="305" spans="1:3">
      <c r="A305" s="92"/>
      <c r="B305" s="83"/>
      <c r="C305" s="59"/>
    </row>
    <row r="306" spans="1:3">
      <c r="A306" s="92"/>
      <c r="B306" s="83"/>
      <c r="C306" s="59"/>
    </row>
    <row r="307" spans="1:3">
      <c r="A307" s="92"/>
      <c r="B307" s="83"/>
      <c r="C307" s="59"/>
    </row>
    <row r="308" spans="1:3" ht="15.75">
      <c r="B308" s="363" t="s">
        <v>248</v>
      </c>
      <c r="C308" s="363"/>
    </row>
    <row r="309" spans="1:3" ht="18">
      <c r="A309" s="11"/>
      <c r="B309" s="139"/>
      <c r="C309" s="140"/>
    </row>
    <row r="310" spans="1:3" ht="25.5">
      <c r="A310" s="11"/>
      <c r="B310" s="12" t="s">
        <v>3</v>
      </c>
      <c r="C310" s="12" t="s">
        <v>4</v>
      </c>
    </row>
    <row r="311" spans="1:3" ht="15.75">
      <c r="C311" s="142"/>
    </row>
    <row r="312" spans="1:3">
      <c r="A312" s="144"/>
      <c r="B312" s="145" t="s">
        <v>249</v>
      </c>
      <c r="C312" s="146"/>
    </row>
    <row r="313" spans="1:3">
      <c r="A313" s="35">
        <v>146</v>
      </c>
      <c r="B313" s="149" t="s">
        <v>250</v>
      </c>
      <c r="C313" s="150">
        <v>0</v>
      </c>
    </row>
    <row r="314" spans="1:3" ht="15.75" thickBot="1">
      <c r="A314" s="11"/>
      <c r="B314" s="151"/>
      <c r="C314" s="127"/>
    </row>
    <row r="315" spans="1:3" ht="15.75" thickBot="1">
      <c r="A315" s="11"/>
      <c r="B315" s="56" t="s">
        <v>34</v>
      </c>
      <c r="C315" s="57">
        <v>0</v>
      </c>
    </row>
    <row r="316" spans="1:3">
      <c r="A316" s="11"/>
      <c r="B316" s="151"/>
      <c r="C316" s="127"/>
    </row>
    <row r="317" spans="1:3" ht="15.75">
      <c r="B317" s="363" t="s">
        <v>251</v>
      </c>
      <c r="C317" s="363"/>
    </row>
    <row r="318" spans="1:3" ht="18">
      <c r="A318" s="11"/>
      <c r="B318" s="139"/>
      <c r="C318" s="140"/>
    </row>
    <row r="319" spans="1:3" ht="25.5">
      <c r="A319" s="11"/>
      <c r="B319" s="12" t="s">
        <v>3</v>
      </c>
      <c r="C319" s="12" t="s">
        <v>4</v>
      </c>
    </row>
    <row r="320" spans="1:3" ht="18">
      <c r="A320" s="11"/>
      <c r="B320" s="155" t="s">
        <v>252</v>
      </c>
      <c r="C320" s="138"/>
    </row>
    <row r="321" spans="1:3">
      <c r="A321" s="144"/>
      <c r="B321" s="157" t="s">
        <v>253</v>
      </c>
      <c r="C321" s="16"/>
    </row>
    <row r="322" spans="1:3">
      <c r="A322" s="35">
        <v>147</v>
      </c>
      <c r="B322" s="47" t="s">
        <v>254</v>
      </c>
      <c r="C322" s="160">
        <v>346770</v>
      </c>
    </row>
    <row r="323" spans="1:3">
      <c r="A323" s="35">
        <v>148</v>
      </c>
      <c r="B323" s="47" t="s">
        <v>482</v>
      </c>
      <c r="C323" s="160">
        <v>554393</v>
      </c>
    </row>
    <row r="324" spans="1:3" ht="15.75" thickBot="1">
      <c r="A324" s="161"/>
      <c r="B324" s="241"/>
      <c r="C324" s="242"/>
    </row>
    <row r="325" spans="1:3" ht="15.75" thickBot="1">
      <c r="A325" s="161"/>
      <c r="B325" s="56" t="s">
        <v>34</v>
      </c>
      <c r="C325" s="57">
        <v>346770</v>
      </c>
    </row>
    <row r="326" spans="1:3">
      <c r="A326" s="161"/>
      <c r="B326" s="126"/>
      <c r="C326" s="127"/>
    </row>
    <row r="327" spans="1:3" ht="15.75">
      <c r="B327" s="363" t="s">
        <v>251</v>
      </c>
      <c r="C327" s="363"/>
    </row>
    <row r="328" spans="1:3" ht="18">
      <c r="A328" s="11"/>
      <c r="B328" s="139"/>
      <c r="C328" s="140"/>
    </row>
    <row r="329" spans="1:3" ht="25.5">
      <c r="A329" s="11"/>
      <c r="B329" s="12" t="s">
        <v>3</v>
      </c>
      <c r="C329" s="12" t="s">
        <v>4</v>
      </c>
    </row>
    <row r="330" spans="1:3">
      <c r="A330" s="11"/>
      <c r="B330" s="16"/>
      <c r="C330" s="16"/>
    </row>
    <row r="331" spans="1:3">
      <c r="A331" s="144"/>
      <c r="B331" s="162" t="s">
        <v>257</v>
      </c>
      <c r="C331" s="163"/>
    </row>
    <row r="332" spans="1:3">
      <c r="A332" s="35">
        <v>149</v>
      </c>
      <c r="B332" s="164" t="s">
        <v>258</v>
      </c>
      <c r="C332" s="160">
        <v>410516</v>
      </c>
    </row>
    <row r="333" spans="1:3">
      <c r="A333" s="35">
        <v>150</v>
      </c>
      <c r="B333" s="164" t="s">
        <v>259</v>
      </c>
      <c r="C333" s="160">
        <v>410516</v>
      </c>
    </row>
    <row r="334" spans="1:3" ht="15.75" thickBot="1"/>
    <row r="335" spans="1:3" ht="15.75" thickBot="1">
      <c r="B335" s="56" t="s">
        <v>34</v>
      </c>
      <c r="C335" s="57">
        <v>821032</v>
      </c>
    </row>
    <row r="336" spans="1:3">
      <c r="C336" s="165"/>
    </row>
    <row r="337" spans="1:3" ht="15.75">
      <c r="B337" s="363" t="s">
        <v>251</v>
      </c>
      <c r="C337" s="363"/>
    </row>
    <row r="338" spans="1:3" ht="18">
      <c r="A338" s="11"/>
      <c r="B338" s="139"/>
      <c r="C338" s="140"/>
    </row>
    <row r="339" spans="1:3" ht="25.5">
      <c r="A339" s="11"/>
      <c r="B339" s="12" t="s">
        <v>3</v>
      </c>
      <c r="C339" s="12" t="s">
        <v>4</v>
      </c>
    </row>
    <row r="340" spans="1:3" ht="18">
      <c r="A340" s="11"/>
      <c r="B340" s="155" t="s">
        <v>252</v>
      </c>
      <c r="C340" s="138"/>
    </row>
    <row r="341" spans="1:3">
      <c r="A341" s="11"/>
      <c r="B341" s="168" t="s">
        <v>261</v>
      </c>
      <c r="C341" s="169"/>
    </row>
    <row r="342" spans="1:3">
      <c r="A342" s="35">
        <v>151</v>
      </c>
      <c r="B342" s="149" t="s">
        <v>260</v>
      </c>
      <c r="C342" s="160">
        <v>821032</v>
      </c>
    </row>
    <row r="343" spans="1:3" ht="15.75" thickBot="1">
      <c r="C343" s="165"/>
    </row>
    <row r="344" spans="1:3" ht="15.75" thickBot="1">
      <c r="B344" s="56" t="s">
        <v>34</v>
      </c>
      <c r="C344" s="57">
        <v>821032</v>
      </c>
    </row>
    <row r="345" spans="1:3">
      <c r="C345" s="165"/>
    </row>
    <row r="346" spans="1:3" ht="15.75">
      <c r="B346" s="363" t="s">
        <v>251</v>
      </c>
      <c r="C346" s="363"/>
    </row>
    <row r="347" spans="1:3" ht="18">
      <c r="A347" s="11"/>
      <c r="B347" s="139"/>
      <c r="C347" s="140"/>
    </row>
    <row r="348" spans="1:3" ht="25.5">
      <c r="A348" s="11"/>
      <c r="B348" s="12" t="s">
        <v>3</v>
      </c>
      <c r="C348" s="12" t="s">
        <v>4</v>
      </c>
    </row>
    <row r="349" spans="1:3" ht="18">
      <c r="A349" s="11"/>
      <c r="B349" s="155" t="s">
        <v>252</v>
      </c>
      <c r="C349" s="138"/>
    </row>
    <row r="350" spans="1:3">
      <c r="A350" s="173"/>
      <c r="B350" s="162" t="s">
        <v>263</v>
      </c>
      <c r="C350" s="174"/>
    </row>
    <row r="351" spans="1:3">
      <c r="A351" s="35">
        <v>152</v>
      </c>
      <c r="B351" s="54" t="s">
        <v>264</v>
      </c>
      <c r="C351" s="72">
        <v>835000</v>
      </c>
    </row>
    <row r="352" spans="1:3">
      <c r="A352" s="35">
        <v>153</v>
      </c>
      <c r="B352" s="54" t="s">
        <v>343</v>
      </c>
      <c r="C352" s="72">
        <v>331500</v>
      </c>
    </row>
    <row r="353" spans="1:3" ht="15.75" thickBot="1">
      <c r="C353" s="165"/>
    </row>
    <row r="354" spans="1:3" ht="15.75" thickBot="1">
      <c r="B354" s="56" t="s">
        <v>34</v>
      </c>
      <c r="C354" s="57">
        <v>1166500</v>
      </c>
    </row>
    <row r="355" spans="1:3">
      <c r="C355" s="165"/>
    </row>
    <row r="356" spans="1:3" ht="15.75">
      <c r="B356" s="363" t="s">
        <v>251</v>
      </c>
      <c r="C356" s="363"/>
    </row>
    <row r="357" spans="1:3" ht="18">
      <c r="A357" s="11"/>
      <c r="B357" s="139"/>
      <c r="C357" s="140"/>
    </row>
    <row r="358" spans="1:3" ht="25.5">
      <c r="A358" s="11"/>
      <c r="B358" s="12" t="s">
        <v>3</v>
      </c>
      <c r="C358" s="12" t="s">
        <v>4</v>
      </c>
    </row>
    <row r="359" spans="1:3" ht="18">
      <c r="A359" s="11"/>
      <c r="B359" s="155" t="s">
        <v>252</v>
      </c>
      <c r="C359" s="138"/>
    </row>
    <row r="360" spans="1:3">
      <c r="A360" s="173"/>
      <c r="B360" s="162" t="s">
        <v>265</v>
      </c>
      <c r="C360" s="21"/>
    </row>
    <row r="361" spans="1:3">
      <c r="A361" s="50">
        <v>154</v>
      </c>
      <c r="B361" s="47" t="s">
        <v>266</v>
      </c>
      <c r="C361" s="24">
        <v>277509</v>
      </c>
    </row>
    <row r="362" spans="1:3" ht="15.75" thickBot="1">
      <c r="C362" s="165"/>
    </row>
    <row r="363" spans="1:3" ht="15.75" thickBot="1">
      <c r="B363" s="56" t="s">
        <v>34</v>
      </c>
      <c r="C363" s="57">
        <v>277509</v>
      </c>
    </row>
    <row r="364" spans="1:3">
      <c r="C364" s="165"/>
    </row>
    <row r="365" spans="1:3" ht="15.75">
      <c r="B365" s="363" t="s">
        <v>251</v>
      </c>
      <c r="C365" s="363"/>
    </row>
    <row r="366" spans="1:3" ht="18">
      <c r="A366" s="11"/>
      <c r="B366" s="139"/>
      <c r="C366" s="140"/>
    </row>
    <row r="367" spans="1:3" ht="25.5">
      <c r="A367" s="11"/>
      <c r="B367" s="12" t="s">
        <v>3</v>
      </c>
      <c r="C367" s="12" t="s">
        <v>4</v>
      </c>
    </row>
    <row r="368" spans="1:3" ht="18">
      <c r="A368" s="11"/>
      <c r="B368" s="155" t="s">
        <v>252</v>
      </c>
      <c r="C368" s="138"/>
    </row>
    <row r="369" spans="1:3">
      <c r="A369" s="144"/>
      <c r="B369" s="162" t="s">
        <v>344</v>
      </c>
      <c r="C369" s="163"/>
    </row>
    <row r="370" spans="1:3">
      <c r="A370" s="35">
        <v>155</v>
      </c>
      <c r="B370" s="164" t="s">
        <v>345</v>
      </c>
      <c r="C370" s="160">
        <v>345000</v>
      </c>
    </row>
    <row r="371" spans="1:3">
      <c r="A371" s="35">
        <v>156</v>
      </c>
      <c r="B371" s="164" t="s">
        <v>483</v>
      </c>
      <c r="C371" s="160">
        <v>139000</v>
      </c>
    </row>
    <row r="372" spans="1:3">
      <c r="A372" s="35">
        <v>157</v>
      </c>
      <c r="B372" s="164" t="s">
        <v>484</v>
      </c>
      <c r="C372" s="160">
        <v>139000</v>
      </c>
    </row>
    <row r="373" spans="1:3">
      <c r="A373" s="35">
        <v>158</v>
      </c>
      <c r="B373" s="149" t="s">
        <v>350</v>
      </c>
      <c r="C373" s="160">
        <v>60000</v>
      </c>
    </row>
    <row r="374" spans="1:3">
      <c r="A374" s="35">
        <v>159</v>
      </c>
      <c r="B374" s="149" t="s">
        <v>485</v>
      </c>
      <c r="C374" s="160">
        <v>278000</v>
      </c>
    </row>
    <row r="375" spans="1:3" ht="15.75" thickBot="1">
      <c r="C375" s="165"/>
    </row>
    <row r="376" spans="1:3" ht="15.75" thickBot="1">
      <c r="B376" s="56" t="s">
        <v>34</v>
      </c>
      <c r="C376" s="57">
        <v>683000</v>
      </c>
    </row>
    <row r="377" spans="1:3">
      <c r="C377" s="165"/>
    </row>
    <row r="378" spans="1:3">
      <c r="B378" s="178" t="s">
        <v>493</v>
      </c>
    </row>
    <row r="379" spans="1:3">
      <c r="B379" s="178"/>
    </row>
    <row r="380" spans="1:3" ht="25.5">
      <c r="B380" s="12" t="s">
        <v>3</v>
      </c>
      <c r="C380" s="12" t="s">
        <v>4</v>
      </c>
    </row>
    <row r="381" spans="1:3">
      <c r="A381" s="35">
        <v>160</v>
      </c>
      <c r="B381" s="47" t="s">
        <v>280</v>
      </c>
      <c r="C381" s="160">
        <v>714000</v>
      </c>
    </row>
    <row r="382" spans="1:3">
      <c r="A382" s="35">
        <v>161</v>
      </c>
      <c r="B382" s="47" t="s">
        <v>281</v>
      </c>
      <c r="C382" s="160">
        <v>533000</v>
      </c>
    </row>
    <row r="383" spans="1:3">
      <c r="A383" s="35">
        <v>162</v>
      </c>
      <c r="B383" s="47" t="s">
        <v>282</v>
      </c>
      <c r="C383" s="160">
        <v>533000</v>
      </c>
    </row>
    <row r="384" spans="1:3">
      <c r="A384" s="35">
        <v>163</v>
      </c>
      <c r="B384" s="47" t="s">
        <v>284</v>
      </c>
      <c r="C384" s="160">
        <v>307000</v>
      </c>
    </row>
    <row r="385" spans="1:3">
      <c r="A385" s="35">
        <v>164</v>
      </c>
      <c r="B385" s="47" t="s">
        <v>285</v>
      </c>
      <c r="C385" s="160">
        <v>508000</v>
      </c>
    </row>
    <row r="386" spans="1:3">
      <c r="A386" s="35">
        <v>165</v>
      </c>
      <c r="B386" s="47" t="s">
        <v>286</v>
      </c>
      <c r="C386" s="160">
        <v>472000</v>
      </c>
    </row>
    <row r="387" spans="1:3">
      <c r="A387" s="35">
        <v>166</v>
      </c>
      <c r="B387" s="47" t="s">
        <v>406</v>
      </c>
      <c r="C387" s="160">
        <v>498000</v>
      </c>
    </row>
    <row r="388" spans="1:3">
      <c r="A388" s="35">
        <v>167</v>
      </c>
      <c r="B388" s="47" t="s">
        <v>487</v>
      </c>
      <c r="C388" s="160">
        <v>0</v>
      </c>
    </row>
    <row r="389" spans="1:3" ht="15.75" thickBot="1">
      <c r="A389" t="s">
        <v>494</v>
      </c>
      <c r="C389" s="229"/>
    </row>
    <row r="390" spans="1:3" ht="15.75" thickBot="1">
      <c r="B390" s="56" t="s">
        <v>34</v>
      </c>
      <c r="C390" s="232">
        <v>3565000</v>
      </c>
    </row>
    <row r="391" spans="1:3">
      <c r="A391" s="74"/>
      <c r="B391" s="74"/>
      <c r="C391" s="20"/>
    </row>
    <row r="392" spans="1:3">
      <c r="C392" s="165"/>
    </row>
    <row r="393" spans="1:3">
      <c r="C393" s="165"/>
    </row>
    <row r="394" spans="1:3">
      <c r="C394" s="165"/>
    </row>
    <row r="395" spans="1:3">
      <c r="A395" s="192"/>
      <c r="B395" s="254"/>
      <c r="C395" s="254"/>
    </row>
    <row r="396" spans="1:3">
      <c r="A396" s="192"/>
      <c r="B396" s="254"/>
      <c r="C396" s="254"/>
    </row>
    <row r="397" spans="1:3">
      <c r="A397" s="192"/>
      <c r="B397" s="83"/>
      <c r="C397" s="195"/>
    </row>
    <row r="398" spans="1:3">
      <c r="A398" s="192"/>
      <c r="B398" s="83"/>
      <c r="C398" s="195"/>
    </row>
    <row r="399" spans="1:3">
      <c r="A399" s="192"/>
      <c r="B399" s="83"/>
      <c r="C399" s="195"/>
    </row>
    <row r="400" spans="1:3">
      <c r="A400" s="192"/>
      <c r="B400" s="83"/>
      <c r="C400" s="195"/>
    </row>
    <row r="401" spans="1:3">
      <c r="A401" s="192"/>
      <c r="B401" s="83"/>
      <c r="C401" s="195"/>
    </row>
    <row r="402" spans="1:3">
      <c r="A402" s="192"/>
      <c r="B402" s="83"/>
      <c r="C402" s="195"/>
    </row>
    <row r="416" spans="1:3">
      <c r="A416" s="192"/>
      <c r="B416" s="83"/>
      <c r="C416" s="195"/>
    </row>
    <row r="417" spans="1:3">
      <c r="A417" s="192"/>
      <c r="B417" s="83"/>
      <c r="C417" s="195"/>
    </row>
    <row r="418" spans="1:3">
      <c r="A418" s="192"/>
      <c r="B418" s="3"/>
      <c r="C418" s="195"/>
    </row>
    <row r="419" spans="1:3">
      <c r="A419" s="192"/>
      <c r="B419" s="3"/>
      <c r="C419" s="195"/>
    </row>
    <row r="420" spans="1:3">
      <c r="A420" s="21"/>
      <c r="B420" s="3"/>
      <c r="C420" s="3"/>
    </row>
    <row r="421" spans="1:3">
      <c r="A421" s="21"/>
      <c r="B421" s="3"/>
      <c r="C421" s="3"/>
    </row>
    <row r="422" spans="1:3">
      <c r="A422" s="21"/>
      <c r="B422" s="3"/>
      <c r="C422" s="3"/>
    </row>
    <row r="423" spans="1:3">
      <c r="A423" s="21"/>
      <c r="B423" s="3"/>
      <c r="C423" s="3"/>
    </row>
    <row r="424" spans="1:3">
      <c r="A424" s="21"/>
      <c r="B424" s="3"/>
      <c r="C424" s="3"/>
    </row>
    <row r="425" spans="1:3">
      <c r="A425" s="21"/>
      <c r="B425" s="3"/>
      <c r="C425" s="3"/>
    </row>
    <row r="426" spans="1:3">
      <c r="A426" s="21"/>
      <c r="B426" s="3"/>
      <c r="C426" s="3"/>
    </row>
    <row r="427" spans="1:3">
      <c r="A427" s="21"/>
      <c r="B427" s="3"/>
      <c r="C427" s="3"/>
    </row>
    <row r="428" spans="1:3">
      <c r="A428" s="21"/>
      <c r="B428" s="3"/>
      <c r="C428" s="3"/>
    </row>
    <row r="429" spans="1:3">
      <c r="A429" s="21"/>
      <c r="B429" s="3"/>
      <c r="C429" s="3"/>
    </row>
    <row r="430" spans="1:3">
      <c r="A430" s="21"/>
      <c r="B430" s="3"/>
      <c r="C430" s="3"/>
    </row>
    <row r="431" spans="1:3">
      <c r="A431" s="21"/>
      <c r="B431" s="3"/>
      <c r="C431" s="3"/>
    </row>
    <row r="432" spans="1:3">
      <c r="A432" s="21"/>
      <c r="B432" s="3"/>
      <c r="C432" s="3"/>
    </row>
    <row r="433" spans="1:3">
      <c r="A433" s="21"/>
      <c r="B433" s="3"/>
      <c r="C433" s="3"/>
    </row>
    <row r="434" spans="1:3">
      <c r="A434" s="21"/>
      <c r="B434" s="3"/>
      <c r="C434" s="3"/>
    </row>
    <row r="435" spans="1:3">
      <c r="A435" s="21"/>
      <c r="B435" s="3"/>
      <c r="C435" s="3"/>
    </row>
    <row r="436" spans="1:3">
      <c r="A436" s="21"/>
      <c r="B436" s="3"/>
      <c r="C436" s="3"/>
    </row>
    <row r="437" spans="1:3">
      <c r="A437" s="21"/>
      <c r="B437" s="3"/>
      <c r="C437" s="3"/>
    </row>
    <row r="438" spans="1:3">
      <c r="A438" s="21"/>
      <c r="B438" s="3"/>
      <c r="C438" s="3"/>
    </row>
    <row r="439" spans="1:3">
      <c r="A439" s="21"/>
      <c r="B439" s="3"/>
      <c r="C439" s="3"/>
    </row>
    <row r="440" spans="1:3">
      <c r="A440" s="21"/>
      <c r="B440" s="3"/>
      <c r="C440" s="3"/>
    </row>
    <row r="441" spans="1:3">
      <c r="A441" s="21"/>
      <c r="B441" s="3"/>
      <c r="C441" s="3"/>
    </row>
    <row r="442" spans="1:3">
      <c r="A442" s="21"/>
      <c r="B442" s="3"/>
      <c r="C442" s="3"/>
    </row>
    <row r="443" spans="1:3">
      <c r="A443" s="21"/>
      <c r="B443" s="3"/>
      <c r="C443" s="3"/>
    </row>
    <row r="444" spans="1:3">
      <c r="A444" s="21"/>
      <c r="B444" s="3"/>
      <c r="C444" s="3"/>
    </row>
    <row r="445" spans="1:3">
      <c r="A445" s="21"/>
      <c r="B445" s="3"/>
      <c r="C445" s="3"/>
    </row>
    <row r="446" spans="1:3">
      <c r="A446" s="21"/>
      <c r="B446" s="3"/>
      <c r="C446" s="3"/>
    </row>
    <row r="447" spans="1:3">
      <c r="A447" s="21"/>
      <c r="B447" s="3"/>
      <c r="C447" s="3"/>
    </row>
    <row r="448" spans="1:3">
      <c r="A448" s="21"/>
      <c r="B448" s="3"/>
      <c r="C448" s="3"/>
    </row>
    <row r="449" spans="1:3">
      <c r="A449" s="21"/>
      <c r="B449" s="3"/>
      <c r="C449" s="3"/>
    </row>
    <row r="450" spans="1:3">
      <c r="A450" s="21"/>
      <c r="B450" s="3"/>
      <c r="C450" s="3"/>
    </row>
    <row r="451" spans="1:3">
      <c r="A451" s="21"/>
      <c r="B451" s="3"/>
      <c r="C451" s="3"/>
    </row>
    <row r="452" spans="1:3">
      <c r="A452" s="192"/>
      <c r="B452" s="3"/>
      <c r="C452" s="195"/>
    </row>
    <row r="453" spans="1:3">
      <c r="A453" s="192"/>
      <c r="B453" s="3"/>
      <c r="C453" s="195"/>
    </row>
    <row r="454" spans="1:3">
      <c r="A454" s="192"/>
      <c r="B454" s="83"/>
      <c r="C454" s="195"/>
    </row>
    <row r="455" spans="1:3">
      <c r="A455" s="192"/>
      <c r="B455" s="83"/>
      <c r="C455" s="195"/>
    </row>
    <row r="456" spans="1:3">
      <c r="A456" s="192"/>
      <c r="B456" s="83"/>
      <c r="C456" s="195"/>
    </row>
    <row r="457" spans="1:3">
      <c r="A457" s="192"/>
      <c r="B457" s="83"/>
      <c r="C457" s="195"/>
    </row>
    <row r="458" spans="1:3">
      <c r="A458" s="192"/>
      <c r="B458" s="83"/>
      <c r="C458" s="195"/>
    </row>
    <row r="459" spans="1:3">
      <c r="A459" s="192"/>
      <c r="B459" s="83"/>
      <c r="C459" s="195"/>
    </row>
    <row r="460" spans="1:3">
      <c r="A460" s="192"/>
      <c r="B460" s="83"/>
      <c r="C460" s="195"/>
    </row>
    <row r="461" spans="1:3">
      <c r="A461" s="192"/>
      <c r="B461" s="83"/>
      <c r="C461" s="195"/>
    </row>
    <row r="462" spans="1:3">
      <c r="A462" s="192"/>
      <c r="B462" s="254"/>
      <c r="C462" s="254"/>
    </row>
    <row r="463" spans="1:3">
      <c r="A463" s="192"/>
      <c r="B463" s="254"/>
      <c r="C463" s="254"/>
    </row>
    <row r="464" spans="1:3">
      <c r="A464" s="192"/>
      <c r="B464" s="83"/>
      <c r="C464" s="195"/>
    </row>
    <row r="465" spans="1:3">
      <c r="A465" s="192"/>
      <c r="B465" s="83"/>
      <c r="C465" s="195"/>
    </row>
    <row r="466" spans="1:3">
      <c r="A466" s="192"/>
      <c r="B466" s="83"/>
      <c r="C466" s="195"/>
    </row>
    <row r="467" spans="1:3">
      <c r="A467" s="192"/>
      <c r="B467" s="83"/>
      <c r="C467" s="195"/>
    </row>
    <row r="468" spans="1:3">
      <c r="A468" s="192"/>
      <c r="B468" s="83"/>
      <c r="C468" s="195"/>
    </row>
    <row r="469" spans="1:3">
      <c r="A469" s="192"/>
      <c r="B469" s="83"/>
      <c r="C469" s="195"/>
    </row>
    <row r="470" spans="1:3">
      <c r="A470" s="192"/>
      <c r="B470" s="83"/>
      <c r="C470" s="195"/>
    </row>
    <row r="471" spans="1:3">
      <c r="A471" s="192"/>
      <c r="B471" s="346"/>
      <c r="C471" s="346"/>
    </row>
    <row r="472" spans="1:3">
      <c r="A472" s="192"/>
      <c r="B472" s="202"/>
      <c r="C472" s="202"/>
    </row>
    <row r="473" spans="1:3">
      <c r="A473" s="192"/>
      <c r="B473" s="346"/>
      <c r="C473" s="346"/>
    </row>
    <row r="474" spans="1:3">
      <c r="A474" s="192"/>
      <c r="B474" s="346"/>
      <c r="C474" s="346"/>
    </row>
    <row r="475" spans="1:3">
      <c r="A475" s="192"/>
      <c r="B475" s="202"/>
      <c r="C475" s="202"/>
    </row>
    <row r="476" spans="1:3">
      <c r="A476" s="192"/>
      <c r="B476" s="364"/>
      <c r="C476" s="364"/>
    </row>
    <row r="477" spans="1:3">
      <c r="A477" s="192"/>
      <c r="B477" s="362"/>
      <c r="C477" s="362"/>
    </row>
    <row r="478" spans="1:3">
      <c r="A478" s="192"/>
      <c r="B478" s="362"/>
      <c r="C478" s="362"/>
    </row>
    <row r="479" spans="1:3">
      <c r="A479" s="192"/>
      <c r="B479" s="362"/>
      <c r="C479" s="362"/>
    </row>
    <row r="480" spans="1:3">
      <c r="A480" s="192"/>
      <c r="B480" s="362"/>
      <c r="C480" s="362"/>
    </row>
    <row r="481" spans="1:3">
      <c r="A481" s="192"/>
      <c r="B481" s="362"/>
      <c r="C481" s="362"/>
    </row>
    <row r="482" spans="1:3">
      <c r="A482" s="192"/>
      <c r="B482" s="3"/>
      <c r="C482" s="3"/>
    </row>
    <row r="483" spans="1:3">
      <c r="A483" s="192"/>
      <c r="B483" s="3"/>
      <c r="C483" s="3"/>
    </row>
    <row r="484" spans="1:3">
      <c r="A484" s="192"/>
      <c r="B484" s="3"/>
      <c r="C484" s="3"/>
    </row>
    <row r="485" spans="1:3">
      <c r="A485" s="192"/>
      <c r="B485" s="362"/>
      <c r="C485" s="362"/>
    </row>
    <row r="486" spans="1:3">
      <c r="A486" s="192"/>
      <c r="B486" s="255"/>
      <c r="C486" s="255"/>
    </row>
    <row r="487" spans="1:3">
      <c r="A487" s="192"/>
      <c r="B487" s="255"/>
      <c r="C487" s="255"/>
    </row>
    <row r="488" spans="1:3">
      <c r="A488" s="192"/>
      <c r="B488" s="83"/>
      <c r="C488" s="255"/>
    </row>
    <row r="489" spans="1:3">
      <c r="A489" s="192"/>
      <c r="B489" s="83"/>
      <c r="C489" s="255"/>
    </row>
    <row r="490" spans="1:3">
      <c r="A490" s="192"/>
      <c r="B490" s="3"/>
      <c r="C490" s="3"/>
    </row>
    <row r="491" spans="1:3">
      <c r="A491" s="192"/>
      <c r="B491" s="207"/>
      <c r="C491" s="207"/>
    </row>
    <row r="492" spans="1:3">
      <c r="A492" s="192"/>
      <c r="B492" s="207"/>
      <c r="C492" s="207"/>
    </row>
    <row r="493" spans="1:3">
      <c r="A493" s="192"/>
      <c r="B493" s="255"/>
      <c r="C493" s="255"/>
    </row>
    <row r="494" spans="1:3">
      <c r="A494" s="192"/>
      <c r="B494" s="255"/>
      <c r="C494" s="255"/>
    </row>
    <row r="495" spans="1:3">
      <c r="A495" s="192"/>
      <c r="B495" s="255"/>
      <c r="C495" s="255"/>
    </row>
    <row r="496" spans="1:3">
      <c r="A496" s="192"/>
      <c r="B496" s="83"/>
      <c r="C496" s="195"/>
    </row>
    <row r="497" spans="1:3">
      <c r="A497" s="192"/>
      <c r="B497" s="83"/>
      <c r="C497" s="195"/>
    </row>
    <row r="498" spans="1:3">
      <c r="A498" s="192"/>
      <c r="B498" s="83"/>
      <c r="C498" s="195"/>
    </row>
    <row r="499" spans="1:3">
      <c r="A499" s="21"/>
      <c r="B499" s="3"/>
      <c r="C499" s="3"/>
    </row>
    <row r="500" spans="1:3">
      <c r="A500" s="21"/>
      <c r="B500" s="3"/>
      <c r="C500" s="3"/>
    </row>
    <row r="501" spans="1:3">
      <c r="A501" s="21"/>
      <c r="B501" s="3"/>
      <c r="C501" s="3"/>
    </row>
    <row r="502" spans="1:3">
      <c r="A502" s="21"/>
      <c r="B502" s="3"/>
      <c r="C502" s="3"/>
    </row>
    <row r="503" spans="1:3">
      <c r="A503" s="21"/>
      <c r="B503" s="3"/>
      <c r="C503" s="3"/>
    </row>
    <row r="504" spans="1:3">
      <c r="A504" s="21"/>
      <c r="B504" s="3"/>
      <c r="C504" s="3"/>
    </row>
    <row r="505" spans="1:3">
      <c r="A505" s="21"/>
      <c r="B505" s="3"/>
      <c r="C505" s="3"/>
    </row>
    <row r="506" spans="1:3">
      <c r="A506" s="21"/>
      <c r="B506" s="3"/>
      <c r="C506" s="3"/>
    </row>
    <row r="507" spans="1:3">
      <c r="A507" s="21"/>
      <c r="B507" s="3"/>
      <c r="C507" s="3"/>
    </row>
    <row r="508" spans="1:3">
      <c r="A508" s="21"/>
      <c r="B508" s="3"/>
      <c r="C508" s="3"/>
    </row>
    <row r="509" spans="1:3">
      <c r="A509" s="21"/>
      <c r="B509" s="3"/>
      <c r="C509" s="3"/>
    </row>
    <row r="510" spans="1:3">
      <c r="A510" s="21"/>
      <c r="B510" s="3"/>
      <c r="C510" s="3"/>
    </row>
  </sheetData>
  <mergeCells count="17">
    <mergeCell ref="B478:C478"/>
    <mergeCell ref="B479:C479"/>
    <mergeCell ref="B480:C480"/>
    <mergeCell ref="B481:C481"/>
    <mergeCell ref="B485:C485"/>
    <mergeCell ref="B477:C477"/>
    <mergeCell ref="B1:C1"/>
    <mergeCell ref="B2:C2"/>
    <mergeCell ref="B3:C3"/>
    <mergeCell ref="B308:C308"/>
    <mergeCell ref="B317:C317"/>
    <mergeCell ref="B327:C327"/>
    <mergeCell ref="B337:C337"/>
    <mergeCell ref="B346:C346"/>
    <mergeCell ref="B356:C356"/>
    <mergeCell ref="B365:C365"/>
    <mergeCell ref="B476:C47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505"/>
  <sheetViews>
    <sheetView workbookViewId="0">
      <selection activeCell="E8" sqref="E8"/>
    </sheetView>
  </sheetViews>
  <sheetFormatPr baseColWidth="10" defaultRowHeight="15"/>
  <cols>
    <col min="1" max="1" width="3.42578125" customWidth="1"/>
    <col min="2" max="2" width="38.5703125" customWidth="1"/>
    <col min="3" max="3" width="15.28515625" bestFit="1" customWidth="1"/>
  </cols>
  <sheetData>
    <row r="1" spans="1:3" ht="15.75">
      <c r="A1" s="1"/>
      <c r="B1" s="347" t="s">
        <v>0</v>
      </c>
      <c r="C1" s="347"/>
    </row>
    <row r="2" spans="1:3" ht="15.75">
      <c r="A2" s="1"/>
      <c r="B2" s="347" t="s">
        <v>496</v>
      </c>
      <c r="C2" s="347"/>
    </row>
    <row r="3" spans="1:3" ht="15.75">
      <c r="A3" s="1"/>
      <c r="B3" s="348"/>
      <c r="C3" s="348"/>
    </row>
    <row r="4" spans="1:3" ht="18">
      <c r="A4" s="1"/>
      <c r="B4" s="5" t="s">
        <v>2</v>
      </c>
      <c r="C4" s="6"/>
    </row>
    <row r="5" spans="1:3" ht="25.5">
      <c r="A5" s="11"/>
      <c r="B5" s="12" t="s">
        <v>3</v>
      </c>
      <c r="C5" s="12" t="s">
        <v>4</v>
      </c>
    </row>
    <row r="6" spans="1:3" ht="15.75" thickBot="1">
      <c r="A6" s="15"/>
      <c r="B6" s="16"/>
      <c r="C6" s="16"/>
    </row>
    <row r="7" spans="1:3" ht="15.75" thickBot="1">
      <c r="A7" s="18"/>
      <c r="B7" s="19" t="s">
        <v>15</v>
      </c>
      <c r="C7" s="16"/>
    </row>
    <row r="8" spans="1:3">
      <c r="A8" s="22">
        <v>1</v>
      </c>
      <c r="B8" s="23" t="s">
        <v>16</v>
      </c>
      <c r="C8" s="24">
        <v>225000</v>
      </c>
    </row>
    <row r="9" spans="1:3" ht="15.75" thickBot="1">
      <c r="A9" s="11"/>
      <c r="B9" s="27"/>
      <c r="C9" s="28"/>
    </row>
    <row r="10" spans="1:3" ht="15.75" thickBot="1">
      <c r="A10" s="11"/>
      <c r="B10" s="19" t="s">
        <v>17</v>
      </c>
      <c r="C10" s="31"/>
    </row>
    <row r="11" spans="1:3">
      <c r="A11" s="35">
        <v>2</v>
      </c>
      <c r="B11" s="36" t="s">
        <v>18</v>
      </c>
      <c r="C11" s="37">
        <v>215000</v>
      </c>
    </row>
    <row r="12" spans="1:3" ht="15.75" thickBot="1">
      <c r="A12" s="11"/>
      <c r="B12" s="38"/>
      <c r="C12" s="40"/>
    </row>
    <row r="13" spans="1:3" ht="15.75" thickBot="1">
      <c r="A13" s="11"/>
      <c r="B13" s="42" t="s">
        <v>19</v>
      </c>
      <c r="C13" s="43"/>
    </row>
    <row r="14" spans="1:3">
      <c r="A14" s="49">
        <v>3</v>
      </c>
      <c r="B14" s="47" t="s">
        <v>27</v>
      </c>
      <c r="C14" s="24">
        <v>215000</v>
      </c>
    </row>
    <row r="15" spans="1:3" ht="15.75" thickBot="1">
      <c r="A15" s="11"/>
      <c r="B15" s="46"/>
      <c r="C15" s="40"/>
    </row>
    <row r="16" spans="1:3" ht="15.75" thickBot="1">
      <c r="A16" s="11"/>
      <c r="B16" s="42" t="s">
        <v>22</v>
      </c>
      <c r="C16" s="40"/>
    </row>
    <row r="17" spans="1:3">
      <c r="A17" s="35">
        <v>4</v>
      </c>
      <c r="B17" s="47" t="s">
        <v>24</v>
      </c>
      <c r="C17" s="24">
        <v>334000</v>
      </c>
    </row>
    <row r="18" spans="1:3">
      <c r="A18" s="35">
        <v>5</v>
      </c>
      <c r="B18" s="47" t="s">
        <v>381</v>
      </c>
      <c r="C18" s="24">
        <v>555556</v>
      </c>
    </row>
    <row r="19" spans="1:3" ht="15.75" thickBot="1">
      <c r="A19" s="11"/>
      <c r="B19" s="46"/>
      <c r="C19" s="39"/>
    </row>
    <row r="20" spans="1:3" ht="15.75" thickBot="1">
      <c r="A20" s="11"/>
      <c r="B20" s="19" t="s">
        <v>25</v>
      </c>
      <c r="C20" s="48"/>
    </row>
    <row r="21" spans="1:3">
      <c r="A21" s="35">
        <v>6</v>
      </c>
      <c r="B21" s="36" t="s">
        <v>26</v>
      </c>
      <c r="C21" s="24">
        <v>130000</v>
      </c>
    </row>
    <row r="22" spans="1:3">
      <c r="A22" s="49">
        <v>7</v>
      </c>
      <c r="B22" s="47" t="s">
        <v>354</v>
      </c>
      <c r="C22" s="24">
        <v>215000</v>
      </c>
    </row>
    <row r="24" spans="1:3" ht="15.75" thickBot="1">
      <c r="A24" s="11"/>
      <c r="B24" s="46"/>
      <c r="C24" s="39"/>
    </row>
    <row r="25" spans="1:3" ht="15.75" thickBot="1">
      <c r="A25" s="18"/>
      <c r="B25" s="19" t="s">
        <v>29</v>
      </c>
      <c r="C25" s="39"/>
    </row>
    <row r="26" spans="1:3">
      <c r="A26" s="50">
        <v>8</v>
      </c>
      <c r="B26" s="36" t="s">
        <v>30</v>
      </c>
      <c r="C26" s="24">
        <v>270000</v>
      </c>
    </row>
    <row r="27" spans="1:3" ht="15.75" thickBot="1">
      <c r="A27" s="11"/>
      <c r="B27" s="51"/>
      <c r="C27" s="40"/>
    </row>
    <row r="28" spans="1:3" ht="15.75" thickBot="1">
      <c r="A28" s="11"/>
      <c r="B28" s="19" t="s">
        <v>31</v>
      </c>
      <c r="C28" s="52"/>
    </row>
    <row r="29" spans="1:3">
      <c r="A29" s="50">
        <v>9</v>
      </c>
      <c r="B29" s="90" t="s">
        <v>104</v>
      </c>
      <c r="C29" s="24">
        <v>250000</v>
      </c>
    </row>
    <row r="30" spans="1:3">
      <c r="A30" s="50">
        <v>10</v>
      </c>
      <c r="B30" s="47" t="s">
        <v>326</v>
      </c>
      <c r="C30" s="24">
        <v>210000</v>
      </c>
    </row>
    <row r="31" spans="1:3" ht="15.75" thickBot="1">
      <c r="A31" s="11"/>
      <c r="B31" s="38"/>
      <c r="C31" s="39"/>
    </row>
    <row r="32" spans="1:3" ht="15.75" thickBot="1">
      <c r="A32" s="11"/>
      <c r="B32" s="56" t="s">
        <v>34</v>
      </c>
      <c r="C32" s="57">
        <v>2619556</v>
      </c>
    </row>
    <row r="33" spans="1:3" ht="15.75" thickBot="1">
      <c r="A33" s="11"/>
      <c r="B33" s="46"/>
      <c r="C33" s="39"/>
    </row>
    <row r="34" spans="1:3" ht="15.75" thickBot="1">
      <c r="A34" s="11"/>
      <c r="B34" s="19" t="s">
        <v>35</v>
      </c>
      <c r="C34" s="39"/>
    </row>
    <row r="35" spans="1:3">
      <c r="A35" s="35">
        <v>11</v>
      </c>
      <c r="B35" s="36" t="s">
        <v>36</v>
      </c>
      <c r="C35" s="37">
        <v>130000</v>
      </c>
    </row>
    <row r="36" spans="1:3">
      <c r="A36" s="35">
        <v>12</v>
      </c>
      <c r="B36" s="54" t="s">
        <v>37</v>
      </c>
      <c r="C36" s="24">
        <v>120000</v>
      </c>
    </row>
    <row r="37" spans="1:3">
      <c r="A37" s="35">
        <v>13</v>
      </c>
      <c r="B37" s="47" t="s">
        <v>39</v>
      </c>
      <c r="C37" s="24">
        <v>555556</v>
      </c>
    </row>
    <row r="38" spans="1:3">
      <c r="A38" s="35">
        <v>14</v>
      </c>
      <c r="B38" s="47" t="s">
        <v>327</v>
      </c>
      <c r="C38" s="24">
        <v>210000</v>
      </c>
    </row>
    <row r="39" spans="1:3">
      <c r="A39" s="35">
        <v>15</v>
      </c>
      <c r="B39" s="47" t="s">
        <v>358</v>
      </c>
      <c r="C39" s="24">
        <v>300000</v>
      </c>
    </row>
    <row r="40" spans="1:3">
      <c r="A40" s="35">
        <v>16</v>
      </c>
      <c r="B40" s="47" t="s">
        <v>497</v>
      </c>
      <c r="C40" s="24">
        <v>100000</v>
      </c>
    </row>
    <row r="41" spans="1:3" ht="15.75" thickBot="1">
      <c r="A41" s="11"/>
      <c r="B41" s="46"/>
      <c r="C41" s="40"/>
    </row>
    <row r="42" spans="1:3" ht="15.75" thickBot="1">
      <c r="A42" s="11"/>
      <c r="B42" s="19" t="s">
        <v>40</v>
      </c>
      <c r="C42" s="60"/>
    </row>
    <row r="43" spans="1:3">
      <c r="A43" s="35">
        <v>17</v>
      </c>
      <c r="B43" s="36" t="s">
        <v>41</v>
      </c>
      <c r="C43" s="53">
        <v>220000</v>
      </c>
    </row>
    <row r="44" spans="1:3">
      <c r="A44" s="11"/>
      <c r="B44" s="46"/>
      <c r="C44" s="40"/>
    </row>
    <row r="45" spans="1:3" ht="15.75" thickBot="1">
      <c r="A45" s="175"/>
      <c r="B45" s="46"/>
      <c r="C45" s="69"/>
    </row>
    <row r="46" spans="1:3" ht="15.75" thickBot="1">
      <c r="A46" s="11"/>
      <c r="B46" s="42" t="s">
        <v>42</v>
      </c>
      <c r="C46" s="60"/>
    </row>
    <row r="47" spans="1:3">
      <c r="A47" s="35">
        <v>18</v>
      </c>
      <c r="B47" s="36" t="s">
        <v>43</v>
      </c>
      <c r="C47" s="63">
        <v>350000</v>
      </c>
    </row>
    <row r="48" spans="1:3" ht="15.75" thickBot="1">
      <c r="A48" s="11"/>
      <c r="B48" s="64"/>
      <c r="C48" s="40"/>
    </row>
    <row r="49" spans="1:3" ht="15.75" thickBot="1">
      <c r="A49" s="11"/>
      <c r="B49" s="19" t="s">
        <v>46</v>
      </c>
      <c r="C49" s="40"/>
    </row>
    <row r="50" spans="1:3">
      <c r="A50" s="44">
        <v>19</v>
      </c>
      <c r="B50" s="36" t="s">
        <v>47</v>
      </c>
      <c r="C50" s="37">
        <v>470000</v>
      </c>
    </row>
    <row r="51" spans="1:3">
      <c r="A51" s="44">
        <v>20</v>
      </c>
      <c r="B51" s="47" t="s">
        <v>48</v>
      </c>
      <c r="C51" s="24">
        <v>210000</v>
      </c>
    </row>
    <row r="52" spans="1:3" ht="15.75" thickBot="1">
      <c r="A52" s="11"/>
      <c r="B52" s="46"/>
      <c r="C52" s="39"/>
    </row>
    <row r="53" spans="1:3" ht="15.75" thickBot="1">
      <c r="A53" s="11"/>
      <c r="B53" s="19" t="s">
        <v>51</v>
      </c>
      <c r="C53" s="39"/>
    </row>
    <row r="54" spans="1:3">
      <c r="A54" s="35">
        <v>21</v>
      </c>
      <c r="B54" s="23" t="s">
        <v>52</v>
      </c>
      <c r="C54" s="24">
        <v>130000</v>
      </c>
    </row>
    <row r="55" spans="1:3">
      <c r="A55" s="35">
        <v>22</v>
      </c>
      <c r="B55" s="47" t="s">
        <v>385</v>
      </c>
      <c r="C55" s="24">
        <v>220000</v>
      </c>
    </row>
    <row r="56" spans="1:3">
      <c r="A56" s="35">
        <v>23</v>
      </c>
      <c r="B56" s="47" t="s">
        <v>54</v>
      </c>
      <c r="C56" s="24">
        <v>500000</v>
      </c>
    </row>
    <row r="57" spans="1:3" ht="15.75" thickBot="1">
      <c r="A57" s="11"/>
      <c r="B57" s="46"/>
      <c r="C57" s="34"/>
    </row>
    <row r="58" spans="1:3" ht="15.75" thickBot="1">
      <c r="A58" s="11"/>
      <c r="B58" s="19" t="s">
        <v>56</v>
      </c>
      <c r="C58" s="34"/>
    </row>
    <row r="59" spans="1:3">
      <c r="A59" s="35">
        <v>24</v>
      </c>
      <c r="B59" s="67" t="s">
        <v>58</v>
      </c>
      <c r="C59" s="24">
        <v>430000</v>
      </c>
    </row>
    <row r="60" spans="1:3">
      <c r="A60" s="35">
        <v>25</v>
      </c>
      <c r="B60" s="68" t="s">
        <v>59</v>
      </c>
      <c r="C60" s="24">
        <v>230000</v>
      </c>
    </row>
    <row r="61" spans="1:3">
      <c r="A61" s="35">
        <v>26</v>
      </c>
      <c r="B61" s="47" t="s">
        <v>60</v>
      </c>
      <c r="C61" s="24">
        <v>310000</v>
      </c>
    </row>
    <row r="62" spans="1:3">
      <c r="A62" s="35">
        <v>27</v>
      </c>
      <c r="B62" s="47" t="s">
        <v>63</v>
      </c>
      <c r="C62" s="24">
        <v>222222</v>
      </c>
    </row>
    <row r="63" spans="1:3">
      <c r="A63" s="35">
        <v>28</v>
      </c>
      <c r="B63" s="47" t="s">
        <v>64</v>
      </c>
      <c r="C63" s="24">
        <v>240000</v>
      </c>
    </row>
    <row r="64" spans="1:3">
      <c r="A64" s="35">
        <v>29</v>
      </c>
      <c r="B64" s="47" t="s">
        <v>360</v>
      </c>
      <c r="C64" s="24">
        <v>630000</v>
      </c>
    </row>
    <row r="65" spans="1:3">
      <c r="A65" s="35">
        <v>30</v>
      </c>
      <c r="B65" s="47" t="s">
        <v>421</v>
      </c>
      <c r="C65" s="24">
        <v>240000</v>
      </c>
    </row>
    <row r="66" spans="1:3" ht="15.75" thickBot="1">
      <c r="A66" s="11"/>
      <c r="B66" s="46"/>
      <c r="C66" s="39"/>
    </row>
    <row r="67" spans="1:3" ht="15.75" thickBot="1">
      <c r="A67" s="225"/>
      <c r="B67" s="56" t="s">
        <v>34</v>
      </c>
      <c r="C67" s="57">
        <v>5817778</v>
      </c>
    </row>
    <row r="68" spans="1:3" ht="15.75" thickBot="1">
      <c r="A68" s="11"/>
      <c r="B68" s="46"/>
      <c r="C68" s="39"/>
    </row>
    <row r="69" spans="1:3" ht="15.75" thickBot="1">
      <c r="A69" s="11"/>
      <c r="B69" s="19" t="s">
        <v>65</v>
      </c>
      <c r="C69" s="39"/>
    </row>
    <row r="70" spans="1:3">
      <c r="A70" s="71">
        <v>31</v>
      </c>
      <c r="B70" s="36" t="s">
        <v>66</v>
      </c>
      <c r="C70" s="37">
        <v>210000</v>
      </c>
    </row>
    <row r="71" spans="1:3" ht="15.75" thickBot="1">
      <c r="A71" s="11"/>
      <c r="C71" s="55"/>
    </row>
    <row r="72" spans="1:3" ht="15.75" thickBot="1">
      <c r="A72" s="11"/>
      <c r="B72" s="42" t="s">
        <v>68</v>
      </c>
      <c r="C72" s="55"/>
    </row>
    <row r="73" spans="1:3">
      <c r="A73" s="35">
        <v>32</v>
      </c>
      <c r="B73" s="36" t="s">
        <v>69</v>
      </c>
      <c r="C73" s="24">
        <v>320000</v>
      </c>
    </row>
    <row r="74" spans="1:3">
      <c r="A74" s="35">
        <v>33</v>
      </c>
      <c r="B74" s="47" t="s">
        <v>70</v>
      </c>
      <c r="C74" s="24">
        <v>240000</v>
      </c>
    </row>
    <row r="75" spans="1:3">
      <c r="A75" s="35">
        <v>34</v>
      </c>
      <c r="B75" s="47" t="s">
        <v>71</v>
      </c>
      <c r="C75" s="24">
        <v>160000</v>
      </c>
    </row>
    <row r="76" spans="1:3" ht="15.75" thickBot="1">
      <c r="A76" s="11"/>
      <c r="B76" s="46"/>
      <c r="C76" s="40"/>
    </row>
    <row r="77" spans="1:3" ht="15.75" thickBot="1">
      <c r="A77" s="11"/>
      <c r="B77" s="19" t="s">
        <v>72</v>
      </c>
      <c r="C77" s="40"/>
    </row>
    <row r="78" spans="1:3">
      <c r="A78" s="35">
        <v>35</v>
      </c>
      <c r="B78" s="36" t="s">
        <v>73</v>
      </c>
      <c r="C78" s="37">
        <v>280000</v>
      </c>
    </row>
    <row r="79" spans="1:3">
      <c r="A79" s="35">
        <v>36</v>
      </c>
      <c r="B79" s="47" t="s">
        <v>74</v>
      </c>
      <c r="C79" s="24">
        <v>105000</v>
      </c>
    </row>
    <row r="80" spans="1:3">
      <c r="A80" s="35">
        <v>37</v>
      </c>
      <c r="B80" s="47" t="s">
        <v>75</v>
      </c>
      <c r="C80" s="72">
        <v>130000</v>
      </c>
    </row>
    <row r="81" spans="1:3" ht="15.75" thickBot="1">
      <c r="A81" s="73"/>
    </row>
    <row r="82" spans="1:3" ht="15.75" thickBot="1">
      <c r="A82" s="73"/>
      <c r="B82" s="76" t="s">
        <v>76</v>
      </c>
    </row>
    <row r="83" spans="1:3">
      <c r="A83" s="35">
        <v>38</v>
      </c>
      <c r="B83" s="36" t="s">
        <v>77</v>
      </c>
      <c r="C83" s="37">
        <v>220000</v>
      </c>
    </row>
    <row r="84" spans="1:3" ht="15.75" thickBot="1">
      <c r="A84" s="73"/>
    </row>
    <row r="85" spans="1:3" ht="15.75" thickBot="1">
      <c r="A85" s="11"/>
      <c r="B85" s="42" t="s">
        <v>78</v>
      </c>
      <c r="C85" s="40"/>
    </row>
    <row r="86" spans="1:3">
      <c r="A86" s="44">
        <v>39</v>
      </c>
      <c r="B86" s="36" t="s">
        <v>79</v>
      </c>
      <c r="C86" s="24">
        <v>230000</v>
      </c>
    </row>
    <row r="87" spans="1:3">
      <c r="A87" s="35">
        <v>40</v>
      </c>
      <c r="B87" s="354" t="s">
        <v>80</v>
      </c>
      <c r="C87" s="24">
        <v>215000</v>
      </c>
    </row>
    <row r="88" spans="1:3" ht="15.75" thickBot="1">
      <c r="A88" s="11"/>
      <c r="B88" s="46"/>
      <c r="C88" s="78"/>
    </row>
    <row r="89" spans="1:3" ht="15.75" thickBot="1">
      <c r="B89" s="42" t="s">
        <v>82</v>
      </c>
      <c r="C89" s="62"/>
    </row>
    <row r="90" spans="1:3">
      <c r="A90" s="35">
        <v>41</v>
      </c>
      <c r="B90" s="36" t="s">
        <v>83</v>
      </c>
      <c r="C90" s="63">
        <v>300000</v>
      </c>
    </row>
    <row r="91" spans="1:3" ht="15.75" thickBot="1">
      <c r="A91" s="35"/>
      <c r="B91" s="46"/>
      <c r="C91" s="40"/>
    </row>
    <row r="92" spans="1:3" ht="15.75" thickBot="1">
      <c r="A92" s="11"/>
      <c r="B92" s="42" t="s">
        <v>84</v>
      </c>
      <c r="C92" s="60"/>
    </row>
    <row r="93" spans="1:3">
      <c r="A93" s="79">
        <v>42</v>
      </c>
      <c r="B93" s="36" t="s">
        <v>85</v>
      </c>
      <c r="C93" s="63">
        <v>740000</v>
      </c>
    </row>
    <row r="94" spans="1:3" ht="15.75" thickBot="1">
      <c r="B94" s="46"/>
      <c r="C94" s="39"/>
    </row>
    <row r="95" spans="1:3" ht="15.75" thickBot="1">
      <c r="A95" s="80"/>
      <c r="B95" s="56" t="s">
        <v>34</v>
      </c>
      <c r="C95" s="355">
        <v>3150000</v>
      </c>
    </row>
    <row r="96" spans="1:3" ht="15.75" thickBot="1">
      <c r="A96" s="80"/>
      <c r="B96" s="46"/>
      <c r="C96" s="39"/>
    </row>
    <row r="97" spans="1:3" ht="15.75" thickBot="1">
      <c r="A97" s="80"/>
      <c r="B97" s="42" t="s">
        <v>86</v>
      </c>
      <c r="C97" s="39"/>
    </row>
    <row r="98" spans="1:3">
      <c r="A98" s="79">
        <v>43</v>
      </c>
      <c r="B98" s="36" t="s">
        <v>87</v>
      </c>
      <c r="C98" s="24">
        <v>135000</v>
      </c>
    </row>
    <row r="99" spans="1:3">
      <c r="A99" s="79">
        <v>44</v>
      </c>
      <c r="B99" s="47" t="s">
        <v>88</v>
      </c>
      <c r="C99" s="24">
        <v>350000</v>
      </c>
    </row>
    <row r="100" spans="1:3">
      <c r="A100" s="79">
        <v>45</v>
      </c>
      <c r="B100" s="47" t="s">
        <v>89</v>
      </c>
      <c r="C100" s="24">
        <v>210000</v>
      </c>
    </row>
    <row r="101" spans="1:3">
      <c r="A101" s="79">
        <v>46</v>
      </c>
      <c r="B101" s="47" t="s">
        <v>489</v>
      </c>
      <c r="C101" s="24">
        <v>100000</v>
      </c>
    </row>
    <row r="102" spans="1:3" ht="15.75" thickBot="1">
      <c r="A102" s="80"/>
      <c r="B102" s="46"/>
      <c r="C102" s="40"/>
    </row>
    <row r="103" spans="1:3" ht="15.75" thickBot="1">
      <c r="A103" s="49"/>
      <c r="B103" s="19" t="s">
        <v>91</v>
      </c>
      <c r="C103" s="60"/>
    </row>
    <row r="104" spans="1:3">
      <c r="A104" s="35">
        <v>47</v>
      </c>
      <c r="B104" s="36" t="s">
        <v>92</v>
      </c>
      <c r="C104" s="24">
        <v>210000</v>
      </c>
    </row>
    <row r="105" spans="1:3" ht="15.75" thickBot="1">
      <c r="A105" s="11"/>
      <c r="B105" s="46"/>
      <c r="C105" s="40"/>
    </row>
    <row r="106" spans="1:3" ht="15.75" thickBot="1">
      <c r="A106" s="49"/>
      <c r="B106" s="19" t="s">
        <v>93</v>
      </c>
      <c r="C106" s="60"/>
    </row>
    <row r="107" spans="1:3">
      <c r="A107" s="35">
        <v>48</v>
      </c>
      <c r="B107" s="36" t="s">
        <v>94</v>
      </c>
      <c r="C107" s="24">
        <v>215000</v>
      </c>
    </row>
    <row r="108" spans="1:3" ht="15.75" thickBot="1">
      <c r="A108" s="11"/>
      <c r="B108" s="46"/>
      <c r="C108" s="40"/>
    </row>
    <row r="109" spans="1:3" ht="15.75" thickBot="1">
      <c r="A109" s="11"/>
      <c r="B109" s="19" t="s">
        <v>95</v>
      </c>
      <c r="C109" s="34"/>
    </row>
    <row r="110" spans="1:3">
      <c r="A110" s="35">
        <v>49</v>
      </c>
      <c r="B110" s="36" t="s">
        <v>96</v>
      </c>
      <c r="C110" s="24">
        <v>215000</v>
      </c>
    </row>
    <row r="111" spans="1:3" ht="15.75" thickBot="1">
      <c r="A111" s="11"/>
      <c r="B111" s="83"/>
      <c r="C111" s="84"/>
    </row>
    <row r="112" spans="1:3" ht="15.75" thickBot="1">
      <c r="A112" s="11"/>
      <c r="B112" s="19" t="s">
        <v>98</v>
      </c>
      <c r="C112" s="40"/>
    </row>
    <row r="113" spans="1:3">
      <c r="A113" s="35">
        <v>50</v>
      </c>
      <c r="B113" s="85" t="s">
        <v>99</v>
      </c>
      <c r="C113" s="24">
        <v>375000</v>
      </c>
    </row>
    <row r="114" spans="1:3">
      <c r="A114" s="50">
        <v>51</v>
      </c>
      <c r="B114" s="90" t="s">
        <v>100</v>
      </c>
      <c r="C114" s="24">
        <v>887639</v>
      </c>
    </row>
    <row r="115" spans="1:3">
      <c r="A115" s="35">
        <v>52</v>
      </c>
      <c r="B115" s="90" t="s">
        <v>103</v>
      </c>
      <c r="C115" s="24">
        <v>555556</v>
      </c>
    </row>
    <row r="116" spans="1:3">
      <c r="A116" s="50">
        <v>53</v>
      </c>
      <c r="B116" s="89" t="s">
        <v>275</v>
      </c>
      <c r="C116" s="24">
        <v>855556</v>
      </c>
    </row>
    <row r="117" spans="1:3">
      <c r="A117" s="50">
        <v>54</v>
      </c>
      <c r="B117" s="90" t="s">
        <v>276</v>
      </c>
      <c r="C117" s="24">
        <v>855556</v>
      </c>
    </row>
    <row r="118" spans="1:3">
      <c r="A118" s="35">
        <v>55</v>
      </c>
      <c r="B118" s="90" t="s">
        <v>277</v>
      </c>
      <c r="C118" s="24">
        <v>855556</v>
      </c>
    </row>
    <row r="119" spans="1:3">
      <c r="A119" s="50">
        <v>56</v>
      </c>
      <c r="B119" s="90" t="s">
        <v>365</v>
      </c>
      <c r="C119" s="24">
        <v>280000</v>
      </c>
    </row>
    <row r="120" spans="1:3">
      <c r="A120" s="50">
        <v>57</v>
      </c>
      <c r="B120" s="90" t="s">
        <v>269</v>
      </c>
      <c r="C120" s="24">
        <v>669445</v>
      </c>
    </row>
    <row r="121" spans="1:3" ht="15.75" thickBot="1">
      <c r="A121" s="11"/>
      <c r="B121" s="83"/>
      <c r="C121" s="82"/>
    </row>
    <row r="122" spans="1:3" ht="15.75" thickBot="1">
      <c r="A122" s="11"/>
      <c r="B122" s="19" t="s">
        <v>105</v>
      </c>
      <c r="C122" s="82"/>
    </row>
    <row r="123" spans="1:3">
      <c r="A123" s="50">
        <v>58</v>
      </c>
      <c r="B123" s="91" t="s">
        <v>106</v>
      </c>
      <c r="C123" s="37">
        <v>360000</v>
      </c>
    </row>
    <row r="124" spans="1:3" ht="15.75" thickBot="1">
      <c r="A124" s="92"/>
      <c r="B124" s="83"/>
      <c r="C124" s="69"/>
    </row>
    <row r="125" spans="1:3" ht="15.75" thickBot="1">
      <c r="A125" s="11"/>
      <c r="B125" s="19" t="s">
        <v>107</v>
      </c>
      <c r="C125" s="34"/>
    </row>
    <row r="126" spans="1:3">
      <c r="A126" s="50">
        <v>59</v>
      </c>
      <c r="B126" s="91" t="s">
        <v>108</v>
      </c>
      <c r="C126" s="24">
        <v>210000</v>
      </c>
    </row>
    <row r="127" spans="1:3" ht="15.75" thickBot="1">
      <c r="A127" s="92"/>
      <c r="B127" s="83"/>
      <c r="C127" s="40"/>
    </row>
    <row r="128" spans="1:3" ht="15.75" thickBot="1">
      <c r="A128" s="92"/>
      <c r="B128" s="19" t="s">
        <v>109</v>
      </c>
      <c r="C128" s="40"/>
    </row>
    <row r="129" spans="1:3">
      <c r="A129" s="50">
        <v>60</v>
      </c>
      <c r="B129" s="91" t="s">
        <v>110</v>
      </c>
      <c r="C129" s="24">
        <v>100000</v>
      </c>
    </row>
    <row r="130" spans="1:3" ht="15.75" thickBot="1">
      <c r="A130" s="92"/>
      <c r="B130" s="83"/>
      <c r="C130" s="59"/>
    </row>
    <row r="131" spans="1:3" ht="15.75" thickBot="1">
      <c r="A131" s="92"/>
      <c r="B131" s="56" t="s">
        <v>34</v>
      </c>
      <c r="C131" s="57">
        <v>7439308</v>
      </c>
    </row>
    <row r="132" spans="1:3" ht="15.75" thickBot="1">
      <c r="A132" s="92"/>
      <c r="B132" s="83"/>
      <c r="C132" s="59"/>
    </row>
    <row r="133" spans="1:3" ht="15.75" thickBot="1">
      <c r="A133" s="11"/>
      <c r="B133" s="93" t="s">
        <v>111</v>
      </c>
      <c r="C133" s="82"/>
    </row>
    <row r="134" spans="1:3">
      <c r="A134" s="50">
        <v>61</v>
      </c>
      <c r="B134" s="91" t="s">
        <v>112</v>
      </c>
      <c r="C134" s="24">
        <v>52500</v>
      </c>
    </row>
    <row r="135" spans="1:3" ht="15.75" thickBot="1">
      <c r="A135" s="92"/>
      <c r="B135" s="83"/>
      <c r="C135" s="59"/>
    </row>
    <row r="136" spans="1:3" ht="15.75" thickBot="1">
      <c r="A136" s="11"/>
      <c r="B136" s="94" t="s">
        <v>388</v>
      </c>
      <c r="C136" s="95"/>
    </row>
    <row r="137" spans="1:3">
      <c r="A137" s="50">
        <v>62</v>
      </c>
      <c r="B137" s="91" t="s">
        <v>118</v>
      </c>
      <c r="C137" s="97">
        <v>100000</v>
      </c>
    </row>
    <row r="138" spans="1:3" ht="15.75" thickBot="1">
      <c r="A138" s="92"/>
      <c r="B138" s="83"/>
      <c r="C138" s="59"/>
    </row>
    <row r="139" spans="1:3" ht="15.75" thickBot="1">
      <c r="A139" s="92"/>
      <c r="B139" s="19" t="s">
        <v>115</v>
      </c>
      <c r="C139" s="59"/>
    </row>
    <row r="140" spans="1:3">
      <c r="A140" s="35">
        <v>63</v>
      </c>
      <c r="B140" s="36" t="s">
        <v>116</v>
      </c>
      <c r="C140" s="24">
        <v>105000</v>
      </c>
    </row>
    <row r="141" spans="1:3" ht="15.75" thickBot="1">
      <c r="A141" s="11"/>
      <c r="B141" s="46"/>
      <c r="C141" s="40"/>
    </row>
    <row r="142" spans="1:3" ht="15.75" thickBot="1">
      <c r="A142" s="92"/>
      <c r="B142" s="76" t="s">
        <v>119</v>
      </c>
      <c r="C142" s="77"/>
    </row>
    <row r="143" spans="1:3">
      <c r="A143" s="50">
        <v>64</v>
      </c>
      <c r="B143" s="101" t="s">
        <v>120</v>
      </c>
      <c r="C143" s="24">
        <v>388889</v>
      </c>
    </row>
    <row r="144" spans="1:3" ht="15.75" thickBot="1">
      <c r="A144" s="11"/>
      <c r="B144" s="46"/>
      <c r="C144" s="39"/>
    </row>
    <row r="145" spans="1:3" ht="15.75" thickBot="1">
      <c r="A145" s="92"/>
      <c r="B145" s="76" t="s">
        <v>121</v>
      </c>
      <c r="C145" s="77"/>
    </row>
    <row r="146" spans="1:3">
      <c r="A146" s="35">
        <v>65</v>
      </c>
      <c r="B146" s="101" t="s">
        <v>122</v>
      </c>
      <c r="C146" s="24">
        <v>100000</v>
      </c>
    </row>
    <row r="147" spans="1:3" ht="15.75" thickBot="1">
      <c r="A147" s="11"/>
      <c r="B147" s="46"/>
      <c r="C147" s="40"/>
    </row>
    <row r="148" spans="1:3" ht="15.75" thickBot="1">
      <c r="A148" s="11"/>
      <c r="B148" s="76" t="s">
        <v>123</v>
      </c>
      <c r="C148" s="40"/>
    </row>
    <row r="149" spans="1:3">
      <c r="A149" s="49">
        <v>66</v>
      </c>
      <c r="B149" s="47" t="s">
        <v>383</v>
      </c>
      <c r="C149" s="24">
        <v>220000</v>
      </c>
    </row>
    <row r="150" spans="1:3" ht="15.75" thickBot="1">
      <c r="A150" s="11"/>
      <c r="B150" s="46"/>
      <c r="C150" s="69"/>
    </row>
    <row r="151" spans="1:3" ht="15.75" thickBot="1">
      <c r="A151" s="11"/>
      <c r="B151" s="99" t="s">
        <v>125</v>
      </c>
      <c r="C151" s="102"/>
    </row>
    <row r="152" spans="1:3">
      <c r="A152" s="35">
        <v>67</v>
      </c>
      <c r="B152" s="104" t="s">
        <v>126</v>
      </c>
      <c r="C152" s="24">
        <v>170000</v>
      </c>
    </row>
    <row r="153" spans="1:3">
      <c r="A153" s="35">
        <v>68</v>
      </c>
      <c r="B153" s="89" t="s">
        <v>127</v>
      </c>
      <c r="C153" s="24">
        <v>170000</v>
      </c>
    </row>
    <row r="154" spans="1:3">
      <c r="A154" s="35">
        <v>69</v>
      </c>
      <c r="B154" s="89" t="s">
        <v>128</v>
      </c>
      <c r="C154" s="24">
        <v>90000</v>
      </c>
    </row>
    <row r="155" spans="1:3">
      <c r="A155" s="35">
        <v>70</v>
      </c>
      <c r="B155" s="89" t="s">
        <v>425</v>
      </c>
      <c r="C155" s="24">
        <v>170000</v>
      </c>
    </row>
    <row r="156" spans="1:3">
      <c r="A156" s="35">
        <v>71</v>
      </c>
      <c r="B156" s="89" t="s">
        <v>302</v>
      </c>
      <c r="C156" s="24">
        <v>90000</v>
      </c>
    </row>
    <row r="157" spans="1:3">
      <c r="A157" s="11"/>
      <c r="B157" s="83"/>
      <c r="C157" s="69"/>
    </row>
    <row r="158" spans="1:3">
      <c r="A158" s="144"/>
      <c r="B158" s="157" t="s">
        <v>490</v>
      </c>
      <c r="C158" s="16"/>
    </row>
    <row r="159" spans="1:3">
      <c r="A159" s="35">
        <v>72</v>
      </c>
      <c r="B159" s="47" t="s">
        <v>491</v>
      </c>
      <c r="C159" s="160">
        <v>50000</v>
      </c>
    </row>
    <row r="160" spans="1:3" ht="15.75" thickBot="1">
      <c r="A160" s="11"/>
      <c r="B160" s="106"/>
      <c r="C160" s="107"/>
    </row>
    <row r="161" spans="1:3" ht="15.75" thickBot="1">
      <c r="A161" s="11"/>
      <c r="B161" s="56" t="s">
        <v>34</v>
      </c>
      <c r="C161" s="57">
        <v>1706389</v>
      </c>
    </row>
    <row r="162" spans="1:3">
      <c r="A162" s="92"/>
      <c r="B162" s="106"/>
      <c r="C162" s="107"/>
    </row>
    <row r="165" spans="1:3">
      <c r="A165" s="92"/>
      <c r="B165" s="106"/>
      <c r="C165" s="107"/>
    </row>
    <row r="166" spans="1:3" ht="15.75" thickBot="1">
      <c r="A166" s="92"/>
      <c r="B166" s="106"/>
      <c r="C166" s="107"/>
    </row>
    <row r="167" spans="1:3" ht="15.75" thickBot="1">
      <c r="A167" s="92"/>
      <c r="B167" s="264" t="s">
        <v>129</v>
      </c>
      <c r="C167" s="112"/>
    </row>
    <row r="168" spans="1:3" ht="25.5">
      <c r="A168" s="92"/>
      <c r="B168" s="12" t="s">
        <v>3</v>
      </c>
      <c r="C168" s="12" t="s">
        <v>4</v>
      </c>
    </row>
    <row r="169" spans="1:3" ht="15.75" thickBot="1">
      <c r="A169" s="92"/>
      <c r="B169" s="106"/>
      <c r="C169" s="107"/>
    </row>
    <row r="170" spans="1:3" ht="15.75" thickBot="1">
      <c r="A170" s="92"/>
      <c r="B170" s="265" t="s">
        <v>130</v>
      </c>
      <c r="C170" s="266"/>
    </row>
    <row r="171" spans="1:3" ht="15.75" thickBot="1">
      <c r="A171" s="92"/>
      <c r="B171" s="267"/>
      <c r="C171" s="266"/>
    </row>
    <row r="172" spans="1:3" ht="15.75" thickBot="1">
      <c r="A172" s="92"/>
      <c r="B172" s="19" t="s">
        <v>131</v>
      </c>
      <c r="C172" s="81"/>
    </row>
    <row r="173" spans="1:3">
      <c r="A173" s="50">
        <v>73</v>
      </c>
      <c r="B173" s="91" t="s">
        <v>132</v>
      </c>
      <c r="C173" s="63">
        <v>220000</v>
      </c>
    </row>
    <row r="174" spans="1:3">
      <c r="A174" s="50">
        <v>74</v>
      </c>
      <c r="B174" s="89" t="s">
        <v>133</v>
      </c>
      <c r="C174" s="63">
        <v>220000</v>
      </c>
    </row>
    <row r="175" spans="1:3">
      <c r="A175" s="50">
        <v>75</v>
      </c>
      <c r="B175" s="89" t="s">
        <v>134</v>
      </c>
      <c r="C175" s="63">
        <v>220000</v>
      </c>
    </row>
    <row r="176" spans="1:3">
      <c r="A176" s="50">
        <v>76</v>
      </c>
      <c r="B176" s="89" t="s">
        <v>135</v>
      </c>
      <c r="C176" s="63">
        <v>220000</v>
      </c>
    </row>
    <row r="177" spans="1:3">
      <c r="A177" s="50">
        <v>77</v>
      </c>
      <c r="B177" s="89" t="s">
        <v>136</v>
      </c>
      <c r="C177" s="63">
        <v>220000</v>
      </c>
    </row>
    <row r="178" spans="1:3">
      <c r="A178" s="50">
        <v>78</v>
      </c>
      <c r="B178" s="89" t="s">
        <v>137</v>
      </c>
      <c r="C178" s="63">
        <v>220000</v>
      </c>
    </row>
    <row r="179" spans="1:3">
      <c r="A179" s="50">
        <v>79</v>
      </c>
      <c r="B179" s="89" t="s">
        <v>138</v>
      </c>
      <c r="C179" s="63">
        <v>220000</v>
      </c>
    </row>
    <row r="180" spans="1:3">
      <c r="A180" s="50">
        <v>80</v>
      </c>
      <c r="B180" s="89" t="s">
        <v>139</v>
      </c>
      <c r="C180" s="63">
        <v>220000</v>
      </c>
    </row>
    <row r="181" spans="1:3">
      <c r="A181" s="50">
        <v>81</v>
      </c>
      <c r="B181" s="89" t="s">
        <v>140</v>
      </c>
      <c r="C181" s="63">
        <v>110000</v>
      </c>
    </row>
    <row r="182" spans="1:3">
      <c r="A182" s="50">
        <v>82</v>
      </c>
      <c r="B182" s="117" t="s">
        <v>141</v>
      </c>
      <c r="C182" s="63">
        <v>220000</v>
      </c>
    </row>
    <row r="183" spans="1:3">
      <c r="A183" s="50">
        <v>83</v>
      </c>
      <c r="B183" s="117" t="s">
        <v>143</v>
      </c>
      <c r="C183" s="63">
        <v>220000</v>
      </c>
    </row>
    <row r="184" spans="1:3">
      <c r="A184" s="50">
        <v>84</v>
      </c>
      <c r="B184" s="89" t="s">
        <v>145</v>
      </c>
      <c r="C184" s="63">
        <v>220000</v>
      </c>
    </row>
    <row r="185" spans="1:3">
      <c r="A185" s="50">
        <v>85</v>
      </c>
      <c r="B185" s="89" t="s">
        <v>146</v>
      </c>
      <c r="C185" s="63">
        <v>220000</v>
      </c>
    </row>
    <row r="186" spans="1:3">
      <c r="A186" s="50">
        <v>86</v>
      </c>
      <c r="B186" s="89" t="s">
        <v>147</v>
      </c>
      <c r="C186" s="63">
        <v>220000</v>
      </c>
    </row>
    <row r="187" spans="1:3">
      <c r="A187" s="50">
        <v>87</v>
      </c>
      <c r="B187" s="89" t="s">
        <v>148</v>
      </c>
      <c r="C187" s="63">
        <v>220000</v>
      </c>
    </row>
    <row r="188" spans="1:3">
      <c r="A188" s="50">
        <v>88</v>
      </c>
      <c r="B188" s="89" t="s">
        <v>149</v>
      </c>
      <c r="C188" s="63">
        <v>333333</v>
      </c>
    </row>
    <row r="189" spans="1:3">
      <c r="A189" s="50">
        <v>89</v>
      </c>
      <c r="B189" s="89" t="s">
        <v>150</v>
      </c>
      <c r="C189" s="63">
        <v>110000</v>
      </c>
    </row>
    <row r="190" spans="1:3" ht="15.75" thickBot="1">
      <c r="A190" s="92"/>
      <c r="B190" s="106"/>
      <c r="C190" s="107"/>
    </row>
    <row r="191" spans="1:3" ht="15.75" thickBot="1">
      <c r="A191" s="92"/>
      <c r="B191" s="208" t="s">
        <v>34</v>
      </c>
      <c r="C191" s="57">
        <v>3633333</v>
      </c>
    </row>
    <row r="192" spans="1:3">
      <c r="A192" s="92"/>
      <c r="B192" s="106"/>
      <c r="C192" s="107"/>
    </row>
    <row r="193" spans="1:3">
      <c r="A193" s="92"/>
      <c r="B193" s="267" t="s">
        <v>151</v>
      </c>
      <c r="C193" s="268"/>
    </row>
    <row r="194" spans="1:3" ht="16.5" thickBot="1">
      <c r="A194" s="92"/>
      <c r="B194" s="119"/>
      <c r="C194" s="107"/>
    </row>
    <row r="195" spans="1:3" ht="15.75" thickBot="1">
      <c r="A195" s="92"/>
      <c r="B195" s="42" t="s">
        <v>152</v>
      </c>
      <c r="C195" s="59"/>
    </row>
    <row r="196" spans="1:3">
      <c r="A196" s="50">
        <v>90</v>
      </c>
      <c r="B196" s="91" t="s">
        <v>153</v>
      </c>
      <c r="C196" s="24">
        <v>220000</v>
      </c>
    </row>
    <row r="197" spans="1:3">
      <c r="A197" s="50">
        <v>91</v>
      </c>
      <c r="B197" s="89" t="s">
        <v>154</v>
      </c>
      <c r="C197" s="24">
        <v>220000</v>
      </c>
    </row>
    <row r="198" spans="1:3">
      <c r="A198" s="50">
        <v>92</v>
      </c>
      <c r="B198" s="89" t="s">
        <v>156</v>
      </c>
      <c r="C198" s="24">
        <v>220000</v>
      </c>
    </row>
    <row r="199" spans="1:3">
      <c r="A199" s="50">
        <v>93</v>
      </c>
      <c r="B199" s="89" t="s">
        <v>157</v>
      </c>
      <c r="C199" s="24">
        <v>220000</v>
      </c>
    </row>
    <row r="200" spans="1:3">
      <c r="A200" s="50">
        <v>94</v>
      </c>
      <c r="B200" s="89" t="s">
        <v>158</v>
      </c>
      <c r="C200" s="24">
        <v>220000</v>
      </c>
    </row>
    <row r="201" spans="1:3">
      <c r="A201" s="50">
        <v>95</v>
      </c>
      <c r="B201" s="89" t="s">
        <v>160</v>
      </c>
      <c r="C201" s="24">
        <v>220000</v>
      </c>
    </row>
    <row r="202" spans="1:3">
      <c r="A202" s="50">
        <v>96</v>
      </c>
      <c r="B202" s="89" t="s">
        <v>161</v>
      </c>
      <c r="C202" s="24">
        <v>220000</v>
      </c>
    </row>
    <row r="203" spans="1:3">
      <c r="A203" s="50">
        <v>97</v>
      </c>
      <c r="B203" s="89" t="s">
        <v>163</v>
      </c>
      <c r="C203" s="24">
        <v>220000</v>
      </c>
    </row>
    <row r="204" spans="1:3">
      <c r="A204" s="50">
        <v>98</v>
      </c>
      <c r="B204" s="89" t="s">
        <v>164</v>
      </c>
      <c r="C204" s="24">
        <v>220000</v>
      </c>
    </row>
    <row r="205" spans="1:3">
      <c r="A205" s="50">
        <v>99</v>
      </c>
      <c r="B205" s="89" t="s">
        <v>165</v>
      </c>
      <c r="C205" s="24">
        <v>220000</v>
      </c>
    </row>
    <row r="206" spans="1:3">
      <c r="A206" s="50">
        <v>100</v>
      </c>
      <c r="B206" s="89" t="s">
        <v>166</v>
      </c>
      <c r="C206" s="24">
        <v>220000</v>
      </c>
    </row>
    <row r="207" spans="1:3">
      <c r="A207" s="50">
        <v>101</v>
      </c>
      <c r="B207" s="89" t="s">
        <v>167</v>
      </c>
      <c r="C207" s="24">
        <v>110000</v>
      </c>
    </row>
    <row r="208" spans="1:3">
      <c r="A208" s="50">
        <v>102</v>
      </c>
      <c r="B208" s="89" t="s">
        <v>168</v>
      </c>
      <c r="C208" s="24">
        <v>220000</v>
      </c>
    </row>
    <row r="209" spans="1:3">
      <c r="A209" s="50">
        <v>103</v>
      </c>
      <c r="B209" s="89" t="s">
        <v>169</v>
      </c>
      <c r="C209" s="24">
        <v>110000</v>
      </c>
    </row>
    <row r="210" spans="1:3">
      <c r="A210" s="50">
        <v>104</v>
      </c>
      <c r="B210" s="89" t="s">
        <v>170</v>
      </c>
      <c r="C210" s="24">
        <v>220000</v>
      </c>
    </row>
    <row r="211" spans="1:3">
      <c r="A211" s="50">
        <v>105</v>
      </c>
      <c r="B211" s="89" t="s">
        <v>172</v>
      </c>
      <c r="C211" s="24">
        <v>220000</v>
      </c>
    </row>
    <row r="212" spans="1:3">
      <c r="A212" s="50">
        <v>106</v>
      </c>
      <c r="B212" s="117" t="s">
        <v>173</v>
      </c>
      <c r="C212" s="24">
        <v>110000</v>
      </c>
    </row>
    <row r="213" spans="1:3">
      <c r="A213" s="50">
        <v>107</v>
      </c>
      <c r="B213" s="117" t="s">
        <v>373</v>
      </c>
      <c r="C213" s="24">
        <v>220000</v>
      </c>
    </row>
    <row r="214" spans="1:3">
      <c r="A214" s="50">
        <v>108</v>
      </c>
      <c r="B214" s="117" t="s">
        <v>440</v>
      </c>
      <c r="C214" s="24">
        <v>220000</v>
      </c>
    </row>
    <row r="215" spans="1:3">
      <c r="A215" s="50">
        <v>109</v>
      </c>
      <c r="B215" s="117" t="s">
        <v>473</v>
      </c>
      <c r="C215" s="24">
        <v>220000</v>
      </c>
    </row>
    <row r="216" spans="1:3">
      <c r="A216" s="50">
        <v>110</v>
      </c>
      <c r="B216" s="117" t="s">
        <v>492</v>
      </c>
      <c r="C216" s="24">
        <v>100000</v>
      </c>
    </row>
    <row r="217" spans="1:3">
      <c r="A217" s="92"/>
      <c r="B217" s="106"/>
      <c r="C217" s="107"/>
    </row>
    <row r="218" spans="1:3">
      <c r="A218" s="92"/>
      <c r="B218" s="267" t="s">
        <v>179</v>
      </c>
      <c r="C218" s="268"/>
    </row>
    <row r="219" spans="1:3" ht="15.75" thickBot="1">
      <c r="A219" s="92"/>
      <c r="B219" s="106"/>
      <c r="C219" s="107"/>
    </row>
    <row r="220" spans="1:3" ht="15.75" thickBot="1">
      <c r="A220" s="92"/>
      <c r="B220" s="19" t="s">
        <v>180</v>
      </c>
      <c r="C220" s="82"/>
    </row>
    <row r="221" spans="1:3">
      <c r="A221" s="50">
        <v>111</v>
      </c>
      <c r="B221" s="85" t="s">
        <v>181</v>
      </c>
      <c r="C221" s="24">
        <v>340000</v>
      </c>
    </row>
    <row r="222" spans="1:3">
      <c r="A222" s="50">
        <v>112</v>
      </c>
      <c r="B222" s="90" t="s">
        <v>183</v>
      </c>
      <c r="C222" s="24">
        <v>220000</v>
      </c>
    </row>
    <row r="223" spans="1:3">
      <c r="A223" s="92"/>
      <c r="B223" s="106"/>
      <c r="C223" s="107"/>
    </row>
    <row r="224" spans="1:3">
      <c r="A224" s="92"/>
      <c r="B224" s="267" t="s">
        <v>184</v>
      </c>
      <c r="C224" s="268"/>
    </row>
    <row r="225" spans="1:3" ht="15.75" thickBot="1">
      <c r="A225" s="92"/>
      <c r="B225" s="106"/>
      <c r="C225" s="107"/>
    </row>
    <row r="226" spans="1:3" ht="15.75" thickBot="1">
      <c r="A226" s="92"/>
      <c r="B226" s="19" t="s">
        <v>185</v>
      </c>
      <c r="C226" s="59"/>
    </row>
    <row r="227" spans="1:3">
      <c r="A227" s="50">
        <v>113</v>
      </c>
      <c r="B227" s="85" t="s">
        <v>186</v>
      </c>
      <c r="C227" s="24">
        <v>290000</v>
      </c>
    </row>
    <row r="228" spans="1:3">
      <c r="A228" s="50">
        <v>114</v>
      </c>
      <c r="B228" s="90" t="s">
        <v>188</v>
      </c>
      <c r="C228" s="24">
        <v>290000</v>
      </c>
    </row>
    <row r="229" spans="1:3">
      <c r="A229" s="50">
        <v>115</v>
      </c>
      <c r="B229" s="89" t="s">
        <v>189</v>
      </c>
      <c r="C229" s="24">
        <v>290000</v>
      </c>
    </row>
    <row r="230" spans="1:3" ht="15.75" thickBot="1">
      <c r="A230" s="92"/>
      <c r="B230" s="106"/>
      <c r="C230" s="107"/>
    </row>
    <row r="231" spans="1:3" ht="15.75" thickBot="1">
      <c r="A231" s="92"/>
      <c r="B231" s="208" t="s">
        <v>34</v>
      </c>
      <c r="C231" s="57">
        <v>5600000</v>
      </c>
    </row>
    <row r="232" spans="1:3">
      <c r="A232" s="92"/>
      <c r="B232" s="106"/>
      <c r="C232" s="107"/>
    </row>
    <row r="233" spans="1:3">
      <c r="A233" s="92"/>
      <c r="B233" s="267" t="s">
        <v>190</v>
      </c>
      <c r="C233" s="268"/>
    </row>
    <row r="234" spans="1:3" ht="15.75" thickBot="1">
      <c r="A234" s="92"/>
      <c r="B234" s="106"/>
      <c r="C234" s="107"/>
    </row>
    <row r="235" spans="1:3" ht="15.75" thickBot="1">
      <c r="A235" s="269"/>
      <c r="B235" s="19" t="s">
        <v>191</v>
      </c>
      <c r="C235" s="39"/>
    </row>
    <row r="236" spans="1:3">
      <c r="A236" s="270">
        <v>116</v>
      </c>
      <c r="B236" s="91" t="s">
        <v>192</v>
      </c>
      <c r="C236" s="24">
        <v>210000</v>
      </c>
    </row>
    <row r="237" spans="1:3">
      <c r="A237" s="270">
        <v>117</v>
      </c>
      <c r="B237" s="89" t="s">
        <v>193</v>
      </c>
      <c r="C237" s="24">
        <v>210000</v>
      </c>
    </row>
    <row r="238" spans="1:3">
      <c r="A238" s="270">
        <v>118</v>
      </c>
      <c r="B238" s="89" t="s">
        <v>194</v>
      </c>
      <c r="C238" s="24">
        <v>200000</v>
      </c>
    </row>
    <row r="239" spans="1:3">
      <c r="A239" s="270">
        <v>119</v>
      </c>
      <c r="B239" s="89" t="s">
        <v>196</v>
      </c>
      <c r="C239" s="24">
        <v>210000</v>
      </c>
    </row>
    <row r="240" spans="1:3" ht="15.75" thickBot="1">
      <c r="A240" s="92"/>
      <c r="B240" s="106"/>
      <c r="C240" s="107"/>
    </row>
    <row r="241" spans="1:3" ht="15.75" thickBot="1">
      <c r="A241" s="176"/>
      <c r="B241" s="19" t="s">
        <v>197</v>
      </c>
      <c r="C241" s="82"/>
    </row>
    <row r="242" spans="1:3">
      <c r="A242" s="50">
        <v>120</v>
      </c>
      <c r="B242" s="91" t="s">
        <v>198</v>
      </c>
      <c r="C242" s="24">
        <v>230000</v>
      </c>
    </row>
    <row r="243" spans="1:3">
      <c r="A243" s="50">
        <v>121</v>
      </c>
      <c r="B243" s="89" t="s">
        <v>199</v>
      </c>
      <c r="C243" s="24">
        <v>230000</v>
      </c>
    </row>
    <row r="244" spans="1:3">
      <c r="A244" s="271">
        <v>122</v>
      </c>
      <c r="B244" s="121" t="s">
        <v>200</v>
      </c>
      <c r="C244" s="122">
        <v>230000</v>
      </c>
    </row>
    <row r="245" spans="1:3">
      <c r="A245" s="50">
        <v>123</v>
      </c>
      <c r="B245" s="89" t="s">
        <v>201</v>
      </c>
      <c r="C245" s="24">
        <v>230000</v>
      </c>
    </row>
    <row r="246" spans="1:3" ht="15.75" thickBot="1">
      <c r="A246" s="92"/>
      <c r="B246" s="83"/>
      <c r="C246" s="59"/>
    </row>
    <row r="247" spans="1:3" ht="15.75" thickBot="1">
      <c r="A247" s="92"/>
      <c r="B247" s="19" t="s">
        <v>202</v>
      </c>
      <c r="C247" s="82"/>
    </row>
    <row r="248" spans="1:3">
      <c r="A248" s="50">
        <v>124</v>
      </c>
      <c r="B248" s="91" t="s">
        <v>203</v>
      </c>
      <c r="C248" s="24">
        <v>230000</v>
      </c>
    </row>
    <row r="249" spans="1:3">
      <c r="A249" s="50">
        <v>125</v>
      </c>
      <c r="B249" s="89" t="s">
        <v>204</v>
      </c>
      <c r="C249" s="63">
        <v>230000</v>
      </c>
    </row>
    <row r="250" spans="1:3">
      <c r="A250" s="50">
        <v>126</v>
      </c>
      <c r="B250" s="89" t="s">
        <v>205</v>
      </c>
      <c r="C250" s="24">
        <v>230000</v>
      </c>
    </row>
    <row r="251" spans="1:3">
      <c r="A251" s="50">
        <v>127</v>
      </c>
      <c r="B251" s="89" t="s">
        <v>206</v>
      </c>
      <c r="C251" s="24">
        <v>230000</v>
      </c>
    </row>
    <row r="252" spans="1:3" ht="15.75" thickBot="1">
      <c r="A252" s="92"/>
      <c r="B252" s="106"/>
      <c r="C252" s="107"/>
    </row>
    <row r="253" spans="1:3" ht="15.75" thickBot="1">
      <c r="A253" s="92"/>
      <c r="B253" s="19" t="s">
        <v>207</v>
      </c>
      <c r="C253" s="82"/>
    </row>
    <row r="254" spans="1:3">
      <c r="A254" s="50">
        <v>128</v>
      </c>
      <c r="B254" s="91" t="s">
        <v>208</v>
      </c>
      <c r="C254" s="24">
        <v>220000</v>
      </c>
    </row>
    <row r="255" spans="1:3">
      <c r="A255" s="50">
        <v>129</v>
      </c>
      <c r="B255" s="89" t="s">
        <v>209</v>
      </c>
      <c r="C255" s="24">
        <v>220000</v>
      </c>
    </row>
    <row r="256" spans="1:3">
      <c r="A256" s="50">
        <v>130</v>
      </c>
      <c r="B256" s="89" t="s">
        <v>210</v>
      </c>
      <c r="C256" s="24">
        <v>220000</v>
      </c>
    </row>
    <row r="257" spans="1:3">
      <c r="A257" s="50">
        <v>131</v>
      </c>
      <c r="B257" s="89" t="s">
        <v>211</v>
      </c>
      <c r="C257" s="24">
        <v>220000</v>
      </c>
    </row>
    <row r="258" spans="1:3" ht="15.75" thickBot="1">
      <c r="A258" s="92"/>
      <c r="B258" s="83"/>
      <c r="C258" s="59"/>
    </row>
    <row r="259" spans="1:3" ht="15.75" thickBot="1">
      <c r="A259" s="92"/>
      <c r="B259" s="208" t="s">
        <v>34</v>
      </c>
      <c r="C259" s="57">
        <v>3550000</v>
      </c>
    </row>
    <row r="260" spans="1:3" ht="15.75" thickBot="1">
      <c r="A260" s="92"/>
      <c r="B260" s="83"/>
      <c r="C260" s="59"/>
    </row>
    <row r="261" spans="1:3" ht="15.75" thickBot="1">
      <c r="A261" s="92"/>
      <c r="B261" s="19" t="s">
        <v>212</v>
      </c>
      <c r="C261" s="59"/>
    </row>
    <row r="262" spans="1:3">
      <c r="A262" s="50">
        <v>132</v>
      </c>
      <c r="B262" s="91" t="s">
        <v>215</v>
      </c>
      <c r="C262" s="24">
        <v>220000</v>
      </c>
    </row>
    <row r="263" spans="1:3">
      <c r="A263" s="50">
        <v>133</v>
      </c>
      <c r="B263" s="91" t="s">
        <v>481</v>
      </c>
      <c r="C263" s="24">
        <v>220000</v>
      </c>
    </row>
    <row r="264" spans="1:3" ht="15.75" thickBot="1">
      <c r="A264" s="92"/>
      <c r="B264" s="83"/>
      <c r="C264" s="40"/>
    </row>
    <row r="265" spans="1:3" ht="15.75" thickBot="1">
      <c r="A265" s="92"/>
      <c r="B265" s="19" t="s">
        <v>219</v>
      </c>
      <c r="C265" s="40"/>
    </row>
    <row r="266" spans="1:3">
      <c r="A266" s="50">
        <v>134</v>
      </c>
      <c r="B266" s="91" t="s">
        <v>220</v>
      </c>
      <c r="C266" s="24">
        <v>220000</v>
      </c>
    </row>
    <row r="267" spans="1:3">
      <c r="A267" s="50">
        <v>135</v>
      </c>
      <c r="B267" s="91" t="s">
        <v>221</v>
      </c>
      <c r="C267" s="24">
        <v>220000</v>
      </c>
    </row>
    <row r="268" spans="1:3" ht="15.75" thickBot="1">
      <c r="A268" s="92"/>
      <c r="B268" s="83"/>
      <c r="C268" s="40"/>
    </row>
    <row r="269" spans="1:3" ht="15.75" thickBot="1">
      <c r="A269" s="175"/>
      <c r="B269" s="19" t="s">
        <v>222</v>
      </c>
      <c r="C269" s="40"/>
    </row>
    <row r="270" spans="1:3">
      <c r="A270" s="50">
        <v>136</v>
      </c>
      <c r="B270" s="91" t="s">
        <v>223</v>
      </c>
      <c r="C270" s="124">
        <v>220000</v>
      </c>
    </row>
    <row r="271" spans="1:3">
      <c r="A271" s="50">
        <v>137</v>
      </c>
      <c r="B271" s="89" t="s">
        <v>224</v>
      </c>
      <c r="C271" s="24">
        <v>220000</v>
      </c>
    </row>
    <row r="272" spans="1:3">
      <c r="A272" s="50">
        <v>138</v>
      </c>
      <c r="B272" s="89" t="s">
        <v>225</v>
      </c>
      <c r="C272" s="24">
        <v>220000</v>
      </c>
    </row>
    <row r="273" spans="1:3" ht="15.75" thickBot="1">
      <c r="A273" s="92"/>
      <c r="B273" s="83"/>
      <c r="C273" s="40"/>
    </row>
    <row r="274" spans="1:3" ht="15.75" thickBot="1">
      <c r="A274" s="176"/>
      <c r="B274" s="19" t="s">
        <v>226</v>
      </c>
      <c r="C274" s="40"/>
    </row>
    <row r="275" spans="1:3">
      <c r="A275" s="50">
        <v>139</v>
      </c>
      <c r="B275" s="91" t="s">
        <v>227</v>
      </c>
      <c r="C275" s="24">
        <v>220000</v>
      </c>
    </row>
    <row r="276" spans="1:3" ht="15.75" thickBot="1">
      <c r="A276" s="92"/>
      <c r="B276" s="83"/>
      <c r="C276" s="40"/>
    </row>
    <row r="277" spans="1:3" ht="15.75" thickBot="1">
      <c r="A277" s="92"/>
      <c r="B277" s="19" t="s">
        <v>228</v>
      </c>
      <c r="C277" s="40"/>
    </row>
    <row r="278" spans="1:3">
      <c r="A278" s="50">
        <v>140</v>
      </c>
      <c r="B278" s="89" t="s">
        <v>230</v>
      </c>
      <c r="C278" s="124">
        <v>220000</v>
      </c>
    </row>
    <row r="279" spans="1:3">
      <c r="A279" s="92"/>
      <c r="B279" s="83"/>
      <c r="C279" s="59"/>
    </row>
    <row r="280" spans="1:3">
      <c r="A280" s="92"/>
      <c r="B280" s="267" t="s">
        <v>235</v>
      </c>
      <c r="C280" s="272"/>
    </row>
    <row r="281" spans="1:3" ht="15.75" thickBot="1">
      <c r="A281" s="92"/>
      <c r="B281" s="46"/>
      <c r="C281" s="39"/>
    </row>
    <row r="282" spans="1:3" ht="15.75" thickBot="1">
      <c r="A282" s="92"/>
      <c r="B282" s="19" t="s">
        <v>236</v>
      </c>
      <c r="C282" s="59"/>
    </row>
    <row r="283" spans="1:3">
      <c r="A283" s="50">
        <v>141</v>
      </c>
      <c r="B283" s="91" t="s">
        <v>237</v>
      </c>
      <c r="C283" s="24">
        <v>220000</v>
      </c>
    </row>
    <row r="284" spans="1:3" ht="15.75" thickBot="1">
      <c r="A284" s="92"/>
      <c r="B284" s="46"/>
      <c r="C284" s="39"/>
    </row>
    <row r="285" spans="1:3" ht="15.75" thickBot="1">
      <c r="A285" s="92"/>
      <c r="B285" s="208" t="s">
        <v>34</v>
      </c>
      <c r="C285" s="57">
        <v>2200000</v>
      </c>
    </row>
    <row r="286" spans="1:3" ht="15.75" thickBot="1">
      <c r="A286" s="92"/>
      <c r="B286" s="46"/>
      <c r="C286" s="40"/>
    </row>
    <row r="287" spans="1:3" ht="15.75" thickBot="1">
      <c r="A287" s="92"/>
      <c r="B287" s="208" t="s">
        <v>8</v>
      </c>
      <c r="C287" s="58">
        <v>35716364</v>
      </c>
    </row>
    <row r="288" spans="1:3">
      <c r="A288" s="92"/>
      <c r="B288" s="46"/>
      <c r="C288" s="39"/>
    </row>
    <row r="289" spans="1:3">
      <c r="A289" s="92"/>
      <c r="B289" s="46" t="s">
        <v>238</v>
      </c>
      <c r="C289" s="39"/>
    </row>
    <row r="290" spans="1:3">
      <c r="A290" s="92"/>
      <c r="B290" s="46"/>
      <c r="C290" s="39"/>
    </row>
    <row r="291" spans="1:3">
      <c r="A291" s="92"/>
      <c r="B291" s="46" t="s">
        <v>239</v>
      </c>
      <c r="C291" s="40"/>
    </row>
    <row r="292" spans="1:3">
      <c r="A292" s="92"/>
      <c r="B292" s="46" t="s">
        <v>240</v>
      </c>
      <c r="C292" s="40"/>
    </row>
    <row r="293" spans="1:3">
      <c r="A293" s="92"/>
      <c r="B293" s="83" t="s">
        <v>241</v>
      </c>
      <c r="C293" s="98"/>
    </row>
    <row r="294" spans="1:3">
      <c r="A294" s="92"/>
      <c r="B294" s="83" t="s">
        <v>242</v>
      </c>
      <c r="C294" s="98"/>
    </row>
    <row r="295" spans="1:3">
      <c r="A295" s="92"/>
      <c r="B295" s="83" t="s">
        <v>243</v>
      </c>
      <c r="C295" s="98"/>
    </row>
    <row r="296" spans="1:3">
      <c r="A296" s="92"/>
      <c r="B296" s="83" t="s">
        <v>244</v>
      </c>
      <c r="C296" s="98"/>
    </row>
    <row r="297" spans="1:3">
      <c r="A297" s="92"/>
      <c r="B297" s="83" t="s">
        <v>245</v>
      </c>
      <c r="C297" s="98"/>
    </row>
    <row r="298" spans="1:3">
      <c r="A298" s="92"/>
      <c r="B298" s="83" t="s">
        <v>246</v>
      </c>
      <c r="C298" s="98"/>
    </row>
    <row r="299" spans="1:3">
      <c r="A299" s="92"/>
      <c r="B299" s="273" t="s">
        <v>247</v>
      </c>
      <c r="C299" s="274"/>
    </row>
    <row r="300" spans="1:3">
      <c r="A300" s="92"/>
      <c r="B300" s="83"/>
      <c r="C300" s="59"/>
    </row>
    <row r="301" spans="1:3">
      <c r="A301" s="92"/>
      <c r="B301" s="83"/>
      <c r="C301" s="59"/>
    </row>
    <row r="302" spans="1:3">
      <c r="A302" s="92"/>
      <c r="B302" s="83"/>
      <c r="C302" s="59"/>
    </row>
    <row r="303" spans="1:3">
      <c r="A303" s="92"/>
      <c r="B303" s="83"/>
      <c r="C303" s="59"/>
    </row>
    <row r="304" spans="1:3" ht="31.5">
      <c r="B304" s="350" t="s">
        <v>248</v>
      </c>
      <c r="C304" s="350"/>
    </row>
    <row r="305" spans="1:3" ht="18">
      <c r="A305" s="11"/>
      <c r="B305" s="139"/>
      <c r="C305" s="140"/>
    </row>
    <row r="306" spans="1:3" ht="25.5">
      <c r="A306" s="11"/>
      <c r="B306" s="12" t="s">
        <v>3</v>
      </c>
      <c r="C306" s="12" t="s">
        <v>4</v>
      </c>
    </row>
    <row r="307" spans="1:3" ht="15.75">
      <c r="C307" s="142"/>
    </row>
    <row r="308" spans="1:3">
      <c r="A308" s="144"/>
      <c r="B308" s="145" t="s">
        <v>249</v>
      </c>
      <c r="C308" s="146"/>
    </row>
    <row r="309" spans="1:3">
      <c r="A309" s="35">
        <v>142</v>
      </c>
      <c r="B309" s="149" t="s">
        <v>250</v>
      </c>
      <c r="C309" s="150">
        <v>0</v>
      </c>
    </row>
    <row r="310" spans="1:3" ht="15.75" thickBot="1">
      <c r="A310" s="11"/>
      <c r="B310" s="151"/>
      <c r="C310" s="127"/>
    </row>
    <row r="311" spans="1:3" ht="15.75" thickBot="1">
      <c r="A311" s="11"/>
      <c r="B311" s="56" t="s">
        <v>34</v>
      </c>
      <c r="C311" s="57">
        <v>0</v>
      </c>
    </row>
    <row r="312" spans="1:3">
      <c r="A312" s="11"/>
      <c r="B312" s="151"/>
      <c r="C312" s="127"/>
    </row>
    <row r="313" spans="1:3" ht="47.25">
      <c r="B313" s="350" t="s">
        <v>251</v>
      </c>
      <c r="C313" s="350"/>
    </row>
    <row r="314" spans="1:3" ht="18">
      <c r="A314" s="11"/>
      <c r="B314" s="139"/>
      <c r="C314" s="140"/>
    </row>
    <row r="315" spans="1:3" ht="25.5">
      <c r="A315" s="11"/>
      <c r="B315" s="12" t="s">
        <v>3</v>
      </c>
      <c r="C315" s="12" t="s">
        <v>4</v>
      </c>
    </row>
    <row r="316" spans="1:3" ht="18">
      <c r="A316" s="11"/>
      <c r="B316" s="155" t="s">
        <v>252</v>
      </c>
      <c r="C316" s="138"/>
    </row>
    <row r="317" spans="1:3">
      <c r="A317" s="144"/>
      <c r="B317" s="157" t="s">
        <v>253</v>
      </c>
      <c r="C317" s="16"/>
    </row>
    <row r="318" spans="1:3">
      <c r="A318" s="35">
        <v>143</v>
      </c>
      <c r="B318" s="47" t="s">
        <v>254</v>
      </c>
      <c r="C318" s="160">
        <v>346770</v>
      </c>
    </row>
    <row r="319" spans="1:3">
      <c r="A319" s="35">
        <v>144</v>
      </c>
      <c r="B319" s="47" t="s">
        <v>482</v>
      </c>
      <c r="C319" s="160">
        <v>554393</v>
      </c>
    </row>
    <row r="320" spans="1:3" ht="15.75" thickBot="1">
      <c r="A320" s="161"/>
      <c r="B320" s="241"/>
      <c r="C320" s="242"/>
    </row>
    <row r="321" spans="1:3" ht="15.75" thickBot="1">
      <c r="A321" s="161"/>
      <c r="B321" s="56" t="s">
        <v>34</v>
      </c>
      <c r="C321" s="57">
        <v>901163</v>
      </c>
    </row>
    <row r="322" spans="1:3">
      <c r="A322" s="161"/>
      <c r="B322" s="126"/>
      <c r="C322" s="127"/>
    </row>
    <row r="323" spans="1:3" ht="47.25">
      <c r="B323" s="350" t="s">
        <v>251</v>
      </c>
      <c r="C323" s="350"/>
    </row>
    <row r="324" spans="1:3" ht="18">
      <c r="A324" s="11"/>
      <c r="B324" s="139"/>
      <c r="C324" s="140"/>
    </row>
    <row r="325" spans="1:3" ht="25.5">
      <c r="A325" s="11"/>
      <c r="B325" s="12" t="s">
        <v>3</v>
      </c>
      <c r="C325" s="12" t="s">
        <v>4</v>
      </c>
    </row>
    <row r="326" spans="1:3">
      <c r="A326" s="11"/>
      <c r="B326" s="16"/>
      <c r="C326" s="16"/>
    </row>
    <row r="327" spans="1:3">
      <c r="A327" s="144"/>
      <c r="B327" s="162" t="s">
        <v>257</v>
      </c>
      <c r="C327" s="163"/>
    </row>
    <row r="328" spans="1:3">
      <c r="A328" s="35">
        <v>145</v>
      </c>
      <c r="B328" s="164" t="s">
        <v>258</v>
      </c>
      <c r="C328" s="160">
        <v>410516</v>
      </c>
    </row>
    <row r="329" spans="1:3">
      <c r="A329" s="35">
        <v>146</v>
      </c>
      <c r="B329" s="164" t="s">
        <v>259</v>
      </c>
      <c r="C329" s="160">
        <v>410516</v>
      </c>
    </row>
    <row r="330" spans="1:3" ht="15.75" thickBot="1"/>
    <row r="331" spans="1:3" ht="15.75" thickBot="1">
      <c r="B331" s="56" t="s">
        <v>34</v>
      </c>
      <c r="C331" s="57">
        <v>821032</v>
      </c>
    </row>
    <row r="332" spans="1:3">
      <c r="C332" s="165"/>
    </row>
    <row r="333" spans="1:3" ht="47.25">
      <c r="B333" s="350" t="s">
        <v>251</v>
      </c>
      <c r="C333" s="350"/>
    </row>
    <row r="334" spans="1:3" ht="18">
      <c r="A334" s="11"/>
      <c r="B334" s="139"/>
      <c r="C334" s="140"/>
    </row>
    <row r="335" spans="1:3" ht="25.5">
      <c r="A335" s="11"/>
      <c r="B335" s="12" t="s">
        <v>3</v>
      </c>
      <c r="C335" s="12" t="s">
        <v>4</v>
      </c>
    </row>
    <row r="336" spans="1:3" ht="18">
      <c r="A336" s="11"/>
      <c r="B336" s="155" t="s">
        <v>252</v>
      </c>
      <c r="C336" s="138"/>
    </row>
    <row r="337" spans="1:3">
      <c r="A337" s="11"/>
      <c r="B337" s="168" t="s">
        <v>261</v>
      </c>
      <c r="C337" s="169"/>
    </row>
    <row r="338" spans="1:3">
      <c r="A338" s="35">
        <v>147</v>
      </c>
      <c r="B338" s="149" t="s">
        <v>260</v>
      </c>
      <c r="C338" s="160">
        <v>821032</v>
      </c>
    </row>
    <row r="339" spans="1:3" ht="15.75" thickBot="1">
      <c r="C339" s="165"/>
    </row>
    <row r="340" spans="1:3" ht="15.75" thickBot="1">
      <c r="B340" s="56" t="s">
        <v>34</v>
      </c>
      <c r="C340" s="57">
        <v>821032</v>
      </c>
    </row>
    <row r="341" spans="1:3">
      <c r="C341" s="165"/>
    </row>
    <row r="342" spans="1:3" ht="47.25">
      <c r="B342" s="350" t="s">
        <v>251</v>
      </c>
      <c r="C342" s="350"/>
    </row>
    <row r="343" spans="1:3" ht="18">
      <c r="A343" s="11"/>
      <c r="B343" s="139"/>
      <c r="C343" s="140"/>
    </row>
    <row r="344" spans="1:3" ht="25.5">
      <c r="A344" s="11"/>
      <c r="B344" s="12" t="s">
        <v>3</v>
      </c>
      <c r="C344" s="12" t="s">
        <v>4</v>
      </c>
    </row>
    <row r="345" spans="1:3" ht="18">
      <c r="A345" s="11"/>
      <c r="B345" s="155" t="s">
        <v>252</v>
      </c>
      <c r="C345" s="138"/>
    </row>
    <row r="346" spans="1:3">
      <c r="A346" s="173"/>
      <c r="B346" s="162" t="s">
        <v>263</v>
      </c>
      <c r="C346" s="174"/>
    </row>
    <row r="347" spans="1:3">
      <c r="A347" s="35">
        <v>148</v>
      </c>
      <c r="B347" s="54" t="s">
        <v>264</v>
      </c>
      <c r="C347" s="72">
        <v>835000</v>
      </c>
    </row>
    <row r="348" spans="1:3">
      <c r="A348" s="35">
        <v>149</v>
      </c>
      <c r="B348" s="54" t="s">
        <v>343</v>
      </c>
      <c r="C348" s="72">
        <v>331500</v>
      </c>
    </row>
    <row r="349" spans="1:3">
      <c r="A349" s="35">
        <v>150</v>
      </c>
      <c r="B349" s="54" t="s">
        <v>55</v>
      </c>
      <c r="C349" s="72">
        <v>625000</v>
      </c>
    </row>
    <row r="350" spans="1:3" ht="15.75" thickBot="1">
      <c r="C350" s="165"/>
    </row>
    <row r="351" spans="1:3" ht="15.75" thickBot="1">
      <c r="B351" s="56" t="s">
        <v>34</v>
      </c>
      <c r="C351" s="57">
        <v>1791500</v>
      </c>
    </row>
    <row r="352" spans="1:3">
      <c r="C352" s="165"/>
    </row>
    <row r="353" spans="1:3" ht="47.25">
      <c r="B353" s="350" t="s">
        <v>251</v>
      </c>
      <c r="C353" s="350"/>
    </row>
    <row r="354" spans="1:3" ht="18">
      <c r="A354" s="11"/>
      <c r="B354" s="139"/>
      <c r="C354" s="140"/>
    </row>
    <row r="355" spans="1:3" ht="25.5">
      <c r="A355" s="11"/>
      <c r="B355" s="12" t="s">
        <v>3</v>
      </c>
      <c r="C355" s="12" t="s">
        <v>4</v>
      </c>
    </row>
    <row r="356" spans="1:3" ht="18">
      <c r="A356" s="11"/>
      <c r="B356" s="155" t="s">
        <v>252</v>
      </c>
      <c r="C356" s="138"/>
    </row>
    <row r="357" spans="1:3">
      <c r="A357" s="173"/>
      <c r="B357" s="162" t="s">
        <v>265</v>
      </c>
      <c r="C357" s="21"/>
    </row>
    <row r="358" spans="1:3">
      <c r="A358" s="50">
        <v>151</v>
      </c>
      <c r="B358" s="47" t="s">
        <v>266</v>
      </c>
      <c r="C358" s="24">
        <v>277509</v>
      </c>
    </row>
    <row r="359" spans="1:3" ht="15.75" thickBot="1">
      <c r="C359" s="165"/>
    </row>
    <row r="360" spans="1:3" ht="15.75" thickBot="1">
      <c r="B360" s="56" t="s">
        <v>34</v>
      </c>
      <c r="C360" s="57">
        <v>277509</v>
      </c>
    </row>
    <row r="361" spans="1:3">
      <c r="C361" s="165"/>
    </row>
    <row r="362" spans="1:3" ht="47.25">
      <c r="B362" s="350" t="s">
        <v>251</v>
      </c>
      <c r="C362" s="350"/>
    </row>
    <row r="363" spans="1:3" ht="18">
      <c r="A363" s="11"/>
      <c r="B363" s="139"/>
      <c r="C363" s="140"/>
    </row>
    <row r="364" spans="1:3" ht="25.5">
      <c r="A364" s="11"/>
      <c r="B364" s="12" t="s">
        <v>3</v>
      </c>
      <c r="C364" s="12" t="s">
        <v>4</v>
      </c>
    </row>
    <row r="365" spans="1:3" ht="18">
      <c r="A365" s="11"/>
      <c r="B365" s="155" t="s">
        <v>252</v>
      </c>
      <c r="C365" s="138"/>
    </row>
    <row r="366" spans="1:3">
      <c r="A366" s="144"/>
      <c r="B366" s="162" t="s">
        <v>344</v>
      </c>
      <c r="C366" s="163"/>
    </row>
    <row r="367" spans="1:3">
      <c r="A367" s="35">
        <v>152</v>
      </c>
      <c r="B367" s="164" t="s">
        <v>345</v>
      </c>
      <c r="C367" s="160">
        <v>345000</v>
      </c>
    </row>
    <row r="368" spans="1:3">
      <c r="A368" s="35">
        <v>156</v>
      </c>
      <c r="B368" s="164" t="s">
        <v>498</v>
      </c>
      <c r="C368" s="160">
        <v>278000</v>
      </c>
    </row>
    <row r="369" spans="1:3">
      <c r="A369" s="35">
        <v>154</v>
      </c>
      <c r="B369" s="149" t="s">
        <v>350</v>
      </c>
      <c r="C369" s="160">
        <v>60000</v>
      </c>
    </row>
    <row r="370" spans="1:3" ht="15.75" thickBot="1">
      <c r="C370" s="165"/>
    </row>
    <row r="371" spans="1:3" ht="15.75" thickBot="1">
      <c r="B371" s="56" t="s">
        <v>34</v>
      </c>
      <c r="C371" s="57">
        <v>683000</v>
      </c>
    </row>
    <row r="372" spans="1:3">
      <c r="C372" s="165"/>
    </row>
    <row r="373" spans="1:3">
      <c r="B373" s="178" t="s">
        <v>493</v>
      </c>
    </row>
    <row r="374" spans="1:3">
      <c r="B374" s="178"/>
    </row>
    <row r="375" spans="1:3" ht="25.5">
      <c r="B375" s="12" t="s">
        <v>3</v>
      </c>
      <c r="C375" s="12" t="s">
        <v>4</v>
      </c>
    </row>
    <row r="376" spans="1:3">
      <c r="A376" s="35">
        <v>155</v>
      </c>
      <c r="B376" s="47" t="s">
        <v>280</v>
      </c>
      <c r="C376" s="160">
        <v>714000</v>
      </c>
    </row>
    <row r="377" spans="1:3">
      <c r="A377" s="35">
        <v>156</v>
      </c>
      <c r="B377" s="47" t="s">
        <v>281</v>
      </c>
      <c r="C377" s="160">
        <v>533000</v>
      </c>
    </row>
    <row r="378" spans="1:3">
      <c r="A378" s="35">
        <v>157</v>
      </c>
      <c r="B378" s="47" t="s">
        <v>282</v>
      </c>
      <c r="C378" s="160">
        <v>533000</v>
      </c>
    </row>
    <row r="379" spans="1:3">
      <c r="A379" s="35">
        <v>158</v>
      </c>
      <c r="B379" s="47" t="s">
        <v>284</v>
      </c>
      <c r="C379" s="160">
        <v>307000</v>
      </c>
    </row>
    <row r="380" spans="1:3">
      <c r="A380" s="35">
        <v>159</v>
      </c>
      <c r="B380" s="47" t="s">
        <v>285</v>
      </c>
      <c r="C380" s="160">
        <v>508000</v>
      </c>
    </row>
    <row r="381" spans="1:3">
      <c r="A381" s="35">
        <v>160</v>
      </c>
      <c r="B381" s="47" t="s">
        <v>286</v>
      </c>
      <c r="C381" s="160">
        <v>472000</v>
      </c>
    </row>
    <row r="382" spans="1:3">
      <c r="A382" s="35">
        <v>161</v>
      </c>
      <c r="B382" s="47" t="s">
        <v>406</v>
      </c>
      <c r="C382" s="160">
        <v>498000</v>
      </c>
    </row>
    <row r="383" spans="1:3">
      <c r="A383" s="35">
        <v>162</v>
      </c>
      <c r="B383" s="47" t="s">
        <v>487</v>
      </c>
      <c r="C383" s="160">
        <v>0</v>
      </c>
    </row>
    <row r="384" spans="1:3" ht="15.75" thickBot="1">
      <c r="A384" t="s">
        <v>494</v>
      </c>
      <c r="C384" s="229"/>
    </row>
    <row r="385" spans="1:3" ht="15.75" thickBot="1">
      <c r="B385" s="56" t="s">
        <v>34</v>
      </c>
      <c r="C385" s="232">
        <v>3565000</v>
      </c>
    </row>
    <row r="386" spans="1:3">
      <c r="A386" s="74"/>
      <c r="B386" s="74"/>
      <c r="C386" s="20"/>
    </row>
    <row r="387" spans="1:3">
      <c r="C387" s="165"/>
    </row>
    <row r="388" spans="1:3">
      <c r="C388" s="165"/>
    </row>
    <row r="389" spans="1:3">
      <c r="C389" s="165"/>
    </row>
    <row r="390" spans="1:3">
      <c r="A390" s="192"/>
      <c r="B390" s="254"/>
      <c r="C390" s="254"/>
    </row>
    <row r="391" spans="1:3">
      <c r="A391" s="192"/>
      <c r="B391" s="254"/>
      <c r="C391" s="254"/>
    </row>
    <row r="392" spans="1:3">
      <c r="A392" s="192"/>
      <c r="B392" s="83"/>
      <c r="C392" s="195"/>
    </row>
    <row r="393" spans="1:3">
      <c r="A393" s="192"/>
      <c r="B393" s="83"/>
      <c r="C393" s="195"/>
    </row>
    <row r="394" spans="1:3">
      <c r="A394" s="192"/>
      <c r="B394" s="83"/>
      <c r="C394" s="195"/>
    </row>
    <row r="395" spans="1:3">
      <c r="A395" s="192"/>
      <c r="B395" s="83"/>
      <c r="C395" s="195"/>
    </row>
    <row r="396" spans="1:3">
      <c r="A396" s="192"/>
      <c r="B396" s="83"/>
      <c r="C396" s="195"/>
    </row>
    <row r="397" spans="1:3">
      <c r="A397" s="192"/>
      <c r="B397" s="83"/>
      <c r="C397" s="195"/>
    </row>
    <row r="411" spans="1:3">
      <c r="A411" s="192"/>
      <c r="B411" s="83"/>
      <c r="C411" s="195"/>
    </row>
    <row r="412" spans="1:3">
      <c r="A412" s="192"/>
      <c r="B412" s="83"/>
      <c r="C412" s="195"/>
    </row>
    <row r="413" spans="1:3">
      <c r="A413" s="192"/>
      <c r="B413" s="3"/>
      <c r="C413" s="195"/>
    </row>
    <row r="414" spans="1:3">
      <c r="A414" s="192"/>
      <c r="B414" s="3"/>
      <c r="C414" s="195"/>
    </row>
    <row r="415" spans="1:3">
      <c r="A415" s="21"/>
      <c r="B415" s="3"/>
      <c r="C415" s="3"/>
    </row>
    <row r="416" spans="1:3">
      <c r="A416" s="21"/>
      <c r="B416" s="3"/>
      <c r="C416" s="3"/>
    </row>
    <row r="417" spans="1:3">
      <c r="A417" s="21"/>
      <c r="B417" s="3"/>
      <c r="C417" s="3"/>
    </row>
    <row r="418" spans="1:3">
      <c r="A418" s="21"/>
      <c r="B418" s="3"/>
      <c r="C418" s="3"/>
    </row>
    <row r="419" spans="1:3">
      <c r="A419" s="21"/>
      <c r="B419" s="3"/>
      <c r="C419" s="3"/>
    </row>
    <row r="420" spans="1:3">
      <c r="A420" s="21"/>
      <c r="B420" s="3"/>
      <c r="C420" s="3"/>
    </row>
    <row r="421" spans="1:3">
      <c r="A421" s="21"/>
      <c r="B421" s="3"/>
      <c r="C421" s="3"/>
    </row>
    <row r="422" spans="1:3">
      <c r="A422" s="21"/>
      <c r="B422" s="3"/>
      <c r="C422" s="3"/>
    </row>
    <row r="423" spans="1:3">
      <c r="A423" s="21"/>
      <c r="B423" s="3"/>
      <c r="C423" s="3"/>
    </row>
    <row r="424" spans="1:3">
      <c r="A424" s="21"/>
      <c r="B424" s="3"/>
      <c r="C424" s="3"/>
    </row>
    <row r="425" spans="1:3">
      <c r="A425" s="21"/>
      <c r="B425" s="3"/>
      <c r="C425" s="3"/>
    </row>
    <row r="426" spans="1:3">
      <c r="A426" s="21"/>
      <c r="B426" s="3"/>
      <c r="C426" s="3"/>
    </row>
    <row r="427" spans="1:3">
      <c r="A427" s="21"/>
      <c r="B427" s="3"/>
      <c r="C427" s="3"/>
    </row>
    <row r="428" spans="1:3">
      <c r="A428" s="21"/>
      <c r="B428" s="3"/>
      <c r="C428" s="3"/>
    </row>
    <row r="429" spans="1:3">
      <c r="A429" s="21"/>
      <c r="B429" s="3"/>
      <c r="C429" s="3"/>
    </row>
    <row r="430" spans="1:3">
      <c r="A430" s="21"/>
      <c r="B430" s="3"/>
      <c r="C430" s="3"/>
    </row>
    <row r="431" spans="1:3">
      <c r="A431" s="21"/>
      <c r="B431" s="3"/>
      <c r="C431" s="3"/>
    </row>
    <row r="432" spans="1:3">
      <c r="A432" s="21"/>
      <c r="B432" s="3"/>
      <c r="C432" s="3"/>
    </row>
    <row r="433" spans="1:3">
      <c r="A433" s="21"/>
      <c r="B433" s="3"/>
      <c r="C433" s="3"/>
    </row>
    <row r="434" spans="1:3">
      <c r="A434" s="21"/>
      <c r="B434" s="3"/>
      <c r="C434" s="3"/>
    </row>
    <row r="435" spans="1:3">
      <c r="A435" s="21"/>
      <c r="B435" s="3"/>
      <c r="C435" s="3"/>
    </row>
    <row r="436" spans="1:3">
      <c r="A436" s="21"/>
      <c r="B436" s="3"/>
      <c r="C436" s="3"/>
    </row>
    <row r="437" spans="1:3">
      <c r="A437" s="21"/>
      <c r="B437" s="3"/>
      <c r="C437" s="3"/>
    </row>
    <row r="438" spans="1:3">
      <c r="A438" s="21"/>
      <c r="B438" s="3"/>
      <c r="C438" s="3"/>
    </row>
    <row r="439" spans="1:3">
      <c r="A439" s="21"/>
      <c r="B439" s="3"/>
      <c r="C439" s="3"/>
    </row>
    <row r="440" spans="1:3">
      <c r="A440" s="21"/>
      <c r="B440" s="3"/>
      <c r="C440" s="3"/>
    </row>
    <row r="441" spans="1:3">
      <c r="A441" s="21"/>
      <c r="B441" s="3"/>
      <c r="C441" s="3"/>
    </row>
    <row r="442" spans="1:3">
      <c r="A442" s="21"/>
      <c r="B442" s="3"/>
      <c r="C442" s="3"/>
    </row>
    <row r="443" spans="1:3">
      <c r="A443" s="21"/>
      <c r="B443" s="3"/>
      <c r="C443" s="3"/>
    </row>
    <row r="444" spans="1:3">
      <c r="A444" s="21"/>
      <c r="B444" s="3"/>
      <c r="C444" s="3"/>
    </row>
    <row r="445" spans="1:3">
      <c r="A445" s="21"/>
      <c r="B445" s="3"/>
      <c r="C445" s="3"/>
    </row>
    <row r="446" spans="1:3">
      <c r="A446" s="21"/>
      <c r="B446" s="3"/>
      <c r="C446" s="3"/>
    </row>
    <row r="447" spans="1:3">
      <c r="A447" s="192"/>
      <c r="B447" s="3"/>
      <c r="C447" s="195"/>
    </row>
    <row r="448" spans="1:3">
      <c r="A448" s="192"/>
      <c r="B448" s="3"/>
      <c r="C448" s="195"/>
    </row>
    <row r="449" spans="1:3">
      <c r="A449" s="192"/>
      <c r="B449" s="83"/>
      <c r="C449" s="195"/>
    </row>
    <row r="450" spans="1:3">
      <c r="A450" s="192"/>
      <c r="B450" s="83"/>
      <c r="C450" s="195"/>
    </row>
    <row r="451" spans="1:3">
      <c r="A451" s="192"/>
      <c r="B451" s="83"/>
      <c r="C451" s="195"/>
    </row>
    <row r="452" spans="1:3">
      <c r="A452" s="192"/>
      <c r="B452" s="83"/>
      <c r="C452" s="195"/>
    </row>
    <row r="453" spans="1:3">
      <c r="A453" s="192"/>
      <c r="B453" s="83"/>
      <c r="C453" s="195"/>
    </row>
    <row r="454" spans="1:3">
      <c r="A454" s="192"/>
      <c r="B454" s="83"/>
      <c r="C454" s="195"/>
    </row>
    <row r="455" spans="1:3">
      <c r="A455" s="192"/>
      <c r="B455" s="83"/>
      <c r="C455" s="195"/>
    </row>
    <row r="456" spans="1:3">
      <c r="A456" s="192"/>
      <c r="B456" s="83"/>
      <c r="C456" s="195"/>
    </row>
    <row r="457" spans="1:3">
      <c r="A457" s="192"/>
      <c r="B457" s="254"/>
      <c r="C457" s="254"/>
    </row>
    <row r="458" spans="1:3">
      <c r="A458" s="192"/>
      <c r="B458" s="254"/>
      <c r="C458" s="254"/>
    </row>
    <row r="459" spans="1:3">
      <c r="A459" s="192"/>
      <c r="B459" s="83"/>
      <c r="C459" s="195"/>
    </row>
    <row r="460" spans="1:3">
      <c r="A460" s="192"/>
      <c r="B460" s="83"/>
      <c r="C460" s="195"/>
    </row>
    <row r="461" spans="1:3">
      <c r="A461" s="192"/>
      <c r="B461" s="83"/>
      <c r="C461" s="195"/>
    </row>
    <row r="462" spans="1:3">
      <c r="A462" s="192"/>
      <c r="B462" s="83"/>
      <c r="C462" s="195"/>
    </row>
    <row r="463" spans="1:3">
      <c r="A463" s="192"/>
      <c r="B463" s="83"/>
      <c r="C463" s="195"/>
    </row>
    <row r="464" spans="1:3">
      <c r="A464" s="192"/>
      <c r="B464" s="83"/>
      <c r="C464" s="195"/>
    </row>
    <row r="465" spans="1:3">
      <c r="A465" s="192"/>
      <c r="B465" s="83"/>
      <c r="C465" s="195"/>
    </row>
    <row r="466" spans="1:3">
      <c r="A466" s="192"/>
      <c r="B466" s="351"/>
      <c r="C466" s="351"/>
    </row>
    <row r="467" spans="1:3">
      <c r="A467" s="192"/>
      <c r="B467" s="202"/>
      <c r="C467" s="202"/>
    </row>
    <row r="468" spans="1:3">
      <c r="A468" s="192"/>
      <c r="B468" s="351"/>
      <c r="C468" s="351"/>
    </row>
    <row r="469" spans="1:3">
      <c r="A469" s="192"/>
      <c r="B469" s="351"/>
      <c r="C469" s="351"/>
    </row>
    <row r="470" spans="1:3">
      <c r="A470" s="192"/>
      <c r="B470" s="202"/>
      <c r="C470" s="202"/>
    </row>
    <row r="471" spans="1:3">
      <c r="A471" s="192"/>
      <c r="B471" s="351"/>
      <c r="C471" s="351"/>
    </row>
    <row r="472" spans="1:3">
      <c r="A472" s="192"/>
      <c r="B472" s="349"/>
      <c r="C472" s="349"/>
    </row>
    <row r="473" spans="1:3">
      <c r="A473" s="192"/>
      <c r="B473" s="349"/>
      <c r="C473" s="349"/>
    </row>
    <row r="474" spans="1:3">
      <c r="A474" s="192"/>
      <c r="B474" s="349"/>
      <c r="C474" s="349"/>
    </row>
    <row r="475" spans="1:3">
      <c r="A475" s="192"/>
      <c r="B475" s="349"/>
      <c r="C475" s="349"/>
    </row>
    <row r="476" spans="1:3">
      <c r="A476" s="192"/>
      <c r="B476" s="349"/>
      <c r="C476" s="349"/>
    </row>
    <row r="477" spans="1:3">
      <c r="A477" s="192"/>
      <c r="B477" s="3"/>
      <c r="C477" s="3"/>
    </row>
    <row r="478" spans="1:3">
      <c r="A478" s="192"/>
      <c r="B478" s="3"/>
      <c r="C478" s="3"/>
    </row>
    <row r="479" spans="1:3">
      <c r="A479" s="192"/>
      <c r="B479" s="3"/>
      <c r="C479" s="3"/>
    </row>
    <row r="480" spans="1:3">
      <c r="A480" s="192"/>
      <c r="B480" s="349"/>
      <c r="C480" s="349"/>
    </row>
    <row r="481" spans="1:3">
      <c r="A481" s="192"/>
      <c r="B481" s="255"/>
      <c r="C481" s="255"/>
    </row>
    <row r="482" spans="1:3">
      <c r="A482" s="192"/>
      <c r="B482" s="255"/>
      <c r="C482" s="255"/>
    </row>
    <row r="483" spans="1:3">
      <c r="A483" s="192"/>
      <c r="B483" s="83"/>
      <c r="C483" s="255"/>
    </row>
    <row r="484" spans="1:3">
      <c r="A484" s="192"/>
      <c r="B484" s="83"/>
      <c r="C484" s="255"/>
    </row>
    <row r="485" spans="1:3">
      <c r="A485" s="192"/>
      <c r="B485" s="3"/>
      <c r="C485" s="3"/>
    </row>
    <row r="486" spans="1:3">
      <c r="A486" s="192"/>
      <c r="B486" s="207"/>
      <c r="C486" s="207"/>
    </row>
    <row r="487" spans="1:3">
      <c r="A487" s="192"/>
      <c r="B487" s="207"/>
      <c r="C487" s="207"/>
    </row>
    <row r="488" spans="1:3">
      <c r="A488" s="192"/>
      <c r="B488" s="255"/>
      <c r="C488" s="255"/>
    </row>
    <row r="489" spans="1:3">
      <c r="A489" s="192"/>
      <c r="B489" s="255"/>
      <c r="C489" s="255"/>
    </row>
    <row r="490" spans="1:3">
      <c r="A490" s="192"/>
      <c r="B490" s="255"/>
      <c r="C490" s="255"/>
    </row>
    <row r="491" spans="1:3">
      <c r="A491" s="192"/>
      <c r="B491" s="83"/>
      <c r="C491" s="195"/>
    </row>
    <row r="492" spans="1:3">
      <c r="A492" s="192"/>
      <c r="B492" s="83"/>
      <c r="C492" s="195"/>
    </row>
    <row r="493" spans="1:3">
      <c r="A493" s="192"/>
      <c r="B493" s="83"/>
      <c r="C493" s="195"/>
    </row>
    <row r="494" spans="1:3">
      <c r="A494" s="21"/>
      <c r="B494" s="3"/>
      <c r="C494" s="3"/>
    </row>
    <row r="495" spans="1:3">
      <c r="A495" s="21"/>
      <c r="B495" s="3"/>
      <c r="C495" s="3"/>
    </row>
    <row r="496" spans="1:3">
      <c r="A496" s="21"/>
      <c r="B496" s="3"/>
      <c r="C496" s="3"/>
    </row>
    <row r="497" spans="1:3">
      <c r="A497" s="21"/>
      <c r="B497" s="3"/>
      <c r="C497" s="3"/>
    </row>
    <row r="498" spans="1:3">
      <c r="A498" s="21"/>
      <c r="B498" s="3"/>
      <c r="C498" s="3"/>
    </row>
    <row r="499" spans="1:3">
      <c r="A499" s="21"/>
      <c r="B499" s="3"/>
      <c r="C499" s="3"/>
    </row>
    <row r="500" spans="1:3">
      <c r="A500" s="21"/>
      <c r="B500" s="3"/>
      <c r="C500" s="3"/>
    </row>
    <row r="501" spans="1:3">
      <c r="A501" s="21"/>
      <c r="B501" s="3"/>
      <c r="C501" s="3"/>
    </row>
    <row r="502" spans="1:3">
      <c r="A502" s="21"/>
      <c r="B502" s="3"/>
      <c r="C502" s="3"/>
    </row>
    <row r="503" spans="1:3">
      <c r="A503" s="21"/>
      <c r="B503" s="3"/>
      <c r="C503" s="3"/>
    </row>
    <row r="504" spans="1:3">
      <c r="A504" s="21"/>
      <c r="B504" s="3"/>
      <c r="C504" s="3"/>
    </row>
    <row r="505" spans="1:3">
      <c r="A505" s="21"/>
      <c r="B505" s="3"/>
      <c r="C505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D510"/>
  <sheetViews>
    <sheetView tabSelected="1" topLeftCell="A377" workbookViewId="0">
      <selection activeCell="E9" sqref="E9"/>
    </sheetView>
  </sheetViews>
  <sheetFormatPr baseColWidth="10" defaultRowHeight="15"/>
  <cols>
    <col min="1" max="1" width="3.42578125" customWidth="1"/>
    <col min="2" max="2" width="38.5703125" customWidth="1"/>
    <col min="3" max="3" width="15.28515625" bestFit="1" customWidth="1"/>
    <col min="4" max="4" width="12.140625" bestFit="1" customWidth="1"/>
  </cols>
  <sheetData>
    <row r="1" spans="1:4" ht="15.75">
      <c r="A1" s="1"/>
      <c r="B1" s="356" t="s">
        <v>0</v>
      </c>
      <c r="C1" s="356"/>
      <c r="D1" s="278"/>
    </row>
    <row r="2" spans="1:4" ht="15.75">
      <c r="A2" s="1"/>
      <c r="B2" s="356" t="s">
        <v>499</v>
      </c>
      <c r="C2" s="356"/>
      <c r="D2" s="278"/>
    </row>
    <row r="3" spans="1:4" ht="15.75">
      <c r="A3" s="1"/>
      <c r="B3" s="357"/>
      <c r="C3" s="357"/>
      <c r="D3" s="278"/>
    </row>
    <row r="4" spans="1:4" ht="18">
      <c r="A4" s="1"/>
      <c r="B4" s="5" t="s">
        <v>2</v>
      </c>
      <c r="C4" s="6"/>
      <c r="D4" s="10"/>
    </row>
    <row r="5" spans="1:4" ht="25.5">
      <c r="A5" s="11"/>
      <c r="B5" s="12" t="s">
        <v>3</v>
      </c>
      <c r="C5" s="12" t="s">
        <v>4</v>
      </c>
      <c r="D5" s="278"/>
    </row>
    <row r="6" spans="1:4" s="352" customFormat="1" ht="15.75" thickBot="1">
      <c r="A6" s="15"/>
      <c r="B6" s="16"/>
      <c r="C6" s="16"/>
      <c r="D6" s="285"/>
    </row>
    <row r="7" spans="1:4" ht="15.75" thickBot="1">
      <c r="A7" s="18"/>
      <c r="B7" s="19" t="s">
        <v>15</v>
      </c>
      <c r="C7" s="16"/>
      <c r="D7" s="288"/>
    </row>
    <row r="8" spans="1:4" ht="15" customHeight="1">
      <c r="A8" s="22">
        <v>1</v>
      </c>
      <c r="B8" s="23" t="s">
        <v>16</v>
      </c>
      <c r="C8" s="24">
        <v>225000</v>
      </c>
      <c r="D8" s="291"/>
    </row>
    <row r="9" spans="1:4" ht="15.75" thickBot="1">
      <c r="A9" s="11"/>
      <c r="B9" s="27"/>
      <c r="C9" s="28"/>
    </row>
    <row r="10" spans="1:4" ht="15.75" thickBot="1">
      <c r="A10" s="11"/>
      <c r="B10" s="19" t="s">
        <v>17</v>
      </c>
      <c r="C10" s="31"/>
    </row>
    <row r="11" spans="1:4" ht="15" customHeight="1">
      <c r="A11" s="35">
        <v>2</v>
      </c>
      <c r="B11" s="36" t="s">
        <v>18</v>
      </c>
      <c r="C11" s="37">
        <v>215000</v>
      </c>
    </row>
    <row r="12" spans="1:4" ht="15.75" thickBot="1">
      <c r="A12" s="11"/>
      <c r="B12" s="38"/>
      <c r="C12" s="40"/>
    </row>
    <row r="13" spans="1:4" ht="15.75" thickBot="1">
      <c r="A13" s="11"/>
      <c r="B13" s="42" t="s">
        <v>19</v>
      </c>
      <c r="C13" s="43"/>
    </row>
    <row r="14" spans="1:4" ht="15" customHeight="1">
      <c r="A14" s="49">
        <v>3</v>
      </c>
      <c r="B14" s="47" t="s">
        <v>27</v>
      </c>
      <c r="C14" s="24">
        <v>215000</v>
      </c>
      <c r="D14" s="227"/>
    </row>
    <row r="15" spans="1:4" ht="15.75" thickBot="1">
      <c r="A15" s="11"/>
      <c r="B15" s="46"/>
      <c r="C15" s="40"/>
    </row>
    <row r="16" spans="1:4" ht="15.75" thickBot="1">
      <c r="A16" s="11"/>
      <c r="B16" s="42" t="s">
        <v>22</v>
      </c>
      <c r="C16" s="40"/>
    </row>
    <row r="17" spans="1:4" ht="15" customHeight="1">
      <c r="A17" s="35">
        <v>4</v>
      </c>
      <c r="B17" s="47" t="s">
        <v>24</v>
      </c>
      <c r="C17" s="24">
        <v>334000</v>
      </c>
    </row>
    <row r="18" spans="1:4" ht="15" customHeight="1">
      <c r="A18" s="35">
        <v>5</v>
      </c>
      <c r="B18" s="47" t="s">
        <v>381</v>
      </c>
      <c r="C18" s="24">
        <v>437038</v>
      </c>
    </row>
    <row r="19" spans="1:4" ht="15.75" thickBot="1">
      <c r="A19" s="11"/>
      <c r="B19" s="46"/>
      <c r="C19" s="39"/>
    </row>
    <row r="20" spans="1:4" ht="15.75" thickBot="1">
      <c r="A20" s="11"/>
      <c r="B20" s="19" t="s">
        <v>25</v>
      </c>
      <c r="C20" s="48"/>
    </row>
    <row r="21" spans="1:4" ht="15" customHeight="1">
      <c r="A21" s="35">
        <v>6</v>
      </c>
      <c r="B21" s="36" t="s">
        <v>26</v>
      </c>
      <c r="C21" s="24">
        <v>130000</v>
      </c>
    </row>
    <row r="22" spans="1:4" ht="15" customHeight="1">
      <c r="A22" s="49">
        <v>7</v>
      </c>
      <c r="B22" s="47" t="s">
        <v>354</v>
      </c>
      <c r="C22" s="24">
        <v>215000</v>
      </c>
      <c r="D22" s="227"/>
    </row>
    <row r="24" spans="1:4" ht="15.75" thickBot="1">
      <c r="A24" s="11"/>
      <c r="B24" s="46"/>
      <c r="C24" s="39"/>
      <c r="D24" s="227"/>
    </row>
    <row r="25" spans="1:4" ht="15.75" thickBot="1">
      <c r="A25" s="18"/>
      <c r="B25" s="19" t="s">
        <v>29</v>
      </c>
      <c r="C25" s="39"/>
      <c r="D25" s="227"/>
    </row>
    <row r="26" spans="1:4" ht="15" customHeight="1">
      <c r="A26" s="50">
        <v>8</v>
      </c>
      <c r="B26" s="36" t="s">
        <v>30</v>
      </c>
      <c r="C26" s="24">
        <v>270000</v>
      </c>
      <c r="D26" s="227"/>
    </row>
    <row r="27" spans="1:4" ht="15.75" thickBot="1">
      <c r="A27" s="11"/>
      <c r="B27" s="51"/>
      <c r="C27" s="40"/>
    </row>
    <row r="28" spans="1:4" ht="15.75" thickBot="1">
      <c r="A28" s="11"/>
      <c r="B28" s="19" t="s">
        <v>31</v>
      </c>
      <c r="C28" s="52"/>
    </row>
    <row r="29" spans="1:4">
      <c r="A29" s="50">
        <v>9</v>
      </c>
      <c r="B29" s="90" t="s">
        <v>104</v>
      </c>
      <c r="C29" s="24">
        <v>250000</v>
      </c>
    </row>
    <row r="30" spans="1:4" s="176" customFormat="1" ht="15" customHeight="1">
      <c r="A30" s="50">
        <v>10</v>
      </c>
      <c r="B30" s="47" t="s">
        <v>326</v>
      </c>
      <c r="C30" s="24">
        <v>210000</v>
      </c>
    </row>
    <row r="31" spans="1:4" ht="15.75" thickBot="1">
      <c r="A31" s="11"/>
      <c r="B31" s="38"/>
      <c r="C31" s="39"/>
    </row>
    <row r="32" spans="1:4" ht="15.75" thickBot="1">
      <c r="A32" s="11"/>
      <c r="B32" s="56" t="s">
        <v>34</v>
      </c>
      <c r="C32" s="57">
        <v>2501038</v>
      </c>
    </row>
    <row r="33" spans="1:3" ht="15.75" thickBot="1">
      <c r="A33" s="11"/>
      <c r="B33" s="46"/>
      <c r="C33" s="39"/>
    </row>
    <row r="34" spans="1:3" ht="15.75" thickBot="1">
      <c r="A34" s="11"/>
      <c r="B34" s="19" t="s">
        <v>35</v>
      </c>
      <c r="C34" s="39"/>
    </row>
    <row r="35" spans="1:3">
      <c r="A35" s="35">
        <v>11</v>
      </c>
      <c r="B35" s="36" t="s">
        <v>36</v>
      </c>
      <c r="C35" s="37">
        <v>130000</v>
      </c>
    </row>
    <row r="36" spans="1:3">
      <c r="A36" s="35">
        <v>12</v>
      </c>
      <c r="B36" s="54" t="s">
        <v>37</v>
      </c>
      <c r="C36" s="24">
        <v>120000</v>
      </c>
    </row>
    <row r="37" spans="1:3">
      <c r="A37" s="35">
        <v>13</v>
      </c>
      <c r="B37" s="47" t="s">
        <v>39</v>
      </c>
      <c r="C37" s="24">
        <v>555556</v>
      </c>
    </row>
    <row r="38" spans="1:3">
      <c r="A38" s="35">
        <v>14</v>
      </c>
      <c r="B38" s="47" t="s">
        <v>327</v>
      </c>
      <c r="C38" s="24">
        <v>210000</v>
      </c>
    </row>
    <row r="39" spans="1:3">
      <c r="A39" s="35">
        <v>15</v>
      </c>
      <c r="B39" s="47" t="s">
        <v>358</v>
      </c>
      <c r="C39" s="24">
        <v>300000</v>
      </c>
    </row>
    <row r="40" spans="1:3">
      <c r="A40" s="35">
        <v>16</v>
      </c>
      <c r="B40" s="47" t="s">
        <v>497</v>
      </c>
      <c r="C40" s="24">
        <v>100000</v>
      </c>
    </row>
    <row r="41" spans="1:3" ht="15.75" thickBot="1">
      <c r="A41" s="11"/>
      <c r="B41" s="46"/>
      <c r="C41" s="40"/>
    </row>
    <row r="42" spans="1:3" ht="15.75" thickBot="1">
      <c r="A42" s="11"/>
      <c r="B42" s="19" t="s">
        <v>40</v>
      </c>
      <c r="C42" s="60"/>
    </row>
    <row r="43" spans="1:3">
      <c r="A43" s="35">
        <v>17</v>
      </c>
      <c r="B43" s="36" t="s">
        <v>41</v>
      </c>
      <c r="C43" s="53">
        <v>220000</v>
      </c>
    </row>
    <row r="44" spans="1:3">
      <c r="A44" s="11"/>
      <c r="B44" s="46"/>
      <c r="C44" s="40"/>
    </row>
    <row r="45" spans="1:3" s="382" customFormat="1" ht="15.75" thickBot="1">
      <c r="A45" s="175"/>
      <c r="B45" s="46"/>
      <c r="C45" s="69"/>
    </row>
    <row r="46" spans="1:3" ht="15.75" thickBot="1">
      <c r="A46" s="11"/>
      <c r="B46" s="42" t="s">
        <v>42</v>
      </c>
      <c r="C46" s="60"/>
    </row>
    <row r="47" spans="1:3">
      <c r="A47" s="35">
        <v>18</v>
      </c>
      <c r="B47" s="36" t="s">
        <v>43</v>
      </c>
      <c r="C47" s="63">
        <v>350000</v>
      </c>
    </row>
    <row r="48" spans="1:3" ht="15.75" thickBot="1">
      <c r="A48" s="11"/>
      <c r="B48" s="64"/>
      <c r="C48" s="40"/>
    </row>
    <row r="49" spans="1:4" ht="15.75" thickBot="1">
      <c r="A49" s="11"/>
      <c r="B49" s="19" t="s">
        <v>46</v>
      </c>
      <c r="C49" s="40"/>
    </row>
    <row r="50" spans="1:4" ht="15" customHeight="1">
      <c r="A50" s="44">
        <v>19</v>
      </c>
      <c r="B50" s="36" t="s">
        <v>47</v>
      </c>
      <c r="C50" s="37">
        <v>470000</v>
      </c>
    </row>
    <row r="51" spans="1:4" ht="15" customHeight="1">
      <c r="A51" s="44">
        <v>20</v>
      </c>
      <c r="B51" s="47" t="s">
        <v>48</v>
      </c>
      <c r="C51" s="24">
        <v>210000</v>
      </c>
    </row>
    <row r="52" spans="1:4" ht="15.75" thickBot="1">
      <c r="A52" s="11"/>
      <c r="B52" s="46"/>
      <c r="C52" s="39"/>
    </row>
    <row r="53" spans="1:4" ht="15.75" thickBot="1">
      <c r="A53" s="11"/>
      <c r="B53" s="19" t="s">
        <v>51</v>
      </c>
      <c r="C53" s="39"/>
    </row>
    <row r="54" spans="1:4" ht="15" customHeight="1">
      <c r="A54" s="35">
        <v>21</v>
      </c>
      <c r="B54" s="23" t="s">
        <v>52</v>
      </c>
      <c r="C54" s="24">
        <v>130000</v>
      </c>
    </row>
    <row r="55" spans="1:4" ht="15" customHeight="1">
      <c r="A55" s="35">
        <v>22</v>
      </c>
      <c r="B55" s="47" t="s">
        <v>385</v>
      </c>
      <c r="C55" s="24">
        <v>220000</v>
      </c>
    </row>
    <row r="56" spans="1:4" ht="15" customHeight="1">
      <c r="A56" s="35">
        <v>23</v>
      </c>
      <c r="B56" s="47" t="s">
        <v>54</v>
      </c>
      <c r="C56" s="24">
        <v>500000</v>
      </c>
    </row>
    <row r="57" spans="1:4" ht="15.75" thickBot="1">
      <c r="A57" s="11"/>
      <c r="B57" s="46"/>
      <c r="C57" s="34"/>
    </row>
    <row r="58" spans="1:4" ht="15.75" thickBot="1">
      <c r="A58" s="11"/>
      <c r="B58" s="19" t="s">
        <v>56</v>
      </c>
      <c r="C58" s="34"/>
      <c r="D58" s="302"/>
    </row>
    <row r="59" spans="1:4" ht="15" customHeight="1">
      <c r="A59" s="35">
        <v>24</v>
      </c>
      <c r="B59" s="67" t="s">
        <v>58</v>
      </c>
      <c r="C59" s="24">
        <v>430000</v>
      </c>
    </row>
    <row r="60" spans="1:4" ht="15" customHeight="1">
      <c r="A60" s="35">
        <v>25</v>
      </c>
      <c r="B60" s="68" t="s">
        <v>59</v>
      </c>
      <c r="C60" s="24">
        <v>230000</v>
      </c>
    </row>
    <row r="61" spans="1:4" ht="15" customHeight="1">
      <c r="A61" s="35">
        <v>26</v>
      </c>
      <c r="B61" s="47" t="s">
        <v>60</v>
      </c>
      <c r="C61" s="24">
        <v>310000</v>
      </c>
    </row>
    <row r="62" spans="1:4" ht="15" customHeight="1">
      <c r="A62" s="35">
        <v>27</v>
      </c>
      <c r="B62" s="47" t="s">
        <v>63</v>
      </c>
      <c r="C62" s="24">
        <v>222222</v>
      </c>
    </row>
    <row r="63" spans="1:4" ht="15" customHeight="1">
      <c r="A63" s="35">
        <v>28</v>
      </c>
      <c r="B63" s="47" t="s">
        <v>64</v>
      </c>
      <c r="C63" s="24">
        <v>240000</v>
      </c>
    </row>
    <row r="64" spans="1:4" ht="15" customHeight="1">
      <c r="A64" s="35">
        <v>29</v>
      </c>
      <c r="B64" s="47" t="s">
        <v>360</v>
      </c>
      <c r="C64" s="24">
        <v>630000</v>
      </c>
    </row>
    <row r="65" spans="1:3">
      <c r="A65" s="35">
        <v>30</v>
      </c>
      <c r="B65" s="47" t="s">
        <v>421</v>
      </c>
      <c r="C65" s="24">
        <v>240000</v>
      </c>
    </row>
    <row r="66" spans="1:3" ht="15.75" thickBot="1">
      <c r="A66" s="11"/>
      <c r="B66" s="46"/>
      <c r="C66" s="39"/>
    </row>
    <row r="67" spans="1:3" s="227" customFormat="1" ht="12.75" thickBot="1">
      <c r="A67" s="225"/>
      <c r="B67" s="56" t="s">
        <v>34</v>
      </c>
      <c r="C67" s="57">
        <v>5817778</v>
      </c>
    </row>
    <row r="68" spans="1:3" ht="15.75" thickBot="1">
      <c r="A68" s="11"/>
      <c r="B68" s="46"/>
      <c r="C68" s="39"/>
    </row>
    <row r="69" spans="1:3" ht="15.75" thickBot="1">
      <c r="A69" s="11"/>
      <c r="B69" s="19" t="s">
        <v>65</v>
      </c>
      <c r="C69" s="39"/>
    </row>
    <row r="70" spans="1:3">
      <c r="A70" s="71">
        <v>31</v>
      </c>
      <c r="B70" s="36" t="s">
        <v>66</v>
      </c>
      <c r="C70" s="37">
        <v>210000</v>
      </c>
    </row>
    <row r="71" spans="1:3" ht="15.75" thickBot="1">
      <c r="A71" s="11"/>
      <c r="C71" s="55"/>
    </row>
    <row r="72" spans="1:3" ht="15.75" thickBot="1">
      <c r="A72" s="11"/>
      <c r="B72" s="42" t="s">
        <v>68</v>
      </c>
      <c r="C72" s="55"/>
    </row>
    <row r="73" spans="1:3">
      <c r="A73" s="35">
        <v>32</v>
      </c>
      <c r="B73" s="36" t="s">
        <v>69</v>
      </c>
      <c r="C73" s="24">
        <v>320000</v>
      </c>
    </row>
    <row r="74" spans="1:3">
      <c r="A74" s="35">
        <v>33</v>
      </c>
      <c r="B74" s="47" t="s">
        <v>70</v>
      </c>
      <c r="C74" s="24">
        <v>240000</v>
      </c>
    </row>
    <row r="75" spans="1:3">
      <c r="A75" s="35">
        <v>34</v>
      </c>
      <c r="B75" s="47" t="s">
        <v>71</v>
      </c>
      <c r="C75" s="24">
        <v>160000</v>
      </c>
    </row>
    <row r="76" spans="1:3" ht="15.75" thickBot="1">
      <c r="A76" s="11"/>
      <c r="B76" s="46"/>
      <c r="C76" s="40"/>
    </row>
    <row r="77" spans="1:3" ht="15.75" thickBot="1">
      <c r="A77" s="11"/>
      <c r="B77" s="19" t="s">
        <v>72</v>
      </c>
      <c r="C77" s="40"/>
    </row>
    <row r="78" spans="1:3">
      <c r="A78" s="35">
        <v>35</v>
      </c>
      <c r="B78" s="36" t="s">
        <v>73</v>
      </c>
      <c r="C78" s="37">
        <v>280000</v>
      </c>
    </row>
    <row r="79" spans="1:3">
      <c r="A79" s="35">
        <v>36</v>
      </c>
      <c r="B79" s="47" t="s">
        <v>74</v>
      </c>
      <c r="C79" s="24">
        <v>105000</v>
      </c>
    </row>
    <row r="80" spans="1:3">
      <c r="A80" s="35">
        <v>37</v>
      </c>
      <c r="B80" s="47" t="s">
        <v>75</v>
      </c>
      <c r="C80" s="72">
        <v>130000</v>
      </c>
    </row>
    <row r="81" spans="1:3" ht="15.75" thickBot="1">
      <c r="A81" s="73"/>
    </row>
    <row r="82" spans="1:3" ht="15.75" thickBot="1">
      <c r="A82" s="73"/>
      <c r="B82" s="76" t="s">
        <v>76</v>
      </c>
    </row>
    <row r="83" spans="1:3">
      <c r="A83" s="35">
        <v>38</v>
      </c>
      <c r="B83" s="36" t="s">
        <v>77</v>
      </c>
      <c r="C83" s="37">
        <v>220000</v>
      </c>
    </row>
    <row r="84" spans="1:3" ht="15.75" thickBot="1">
      <c r="A84" s="73"/>
    </row>
    <row r="85" spans="1:3" ht="15.75" thickBot="1">
      <c r="A85" s="11"/>
      <c r="B85" s="42" t="s">
        <v>78</v>
      </c>
      <c r="C85" s="40"/>
    </row>
    <row r="86" spans="1:3">
      <c r="A86" s="44">
        <v>39</v>
      </c>
      <c r="B86" s="36" t="s">
        <v>79</v>
      </c>
      <c r="C86" s="24">
        <v>230000</v>
      </c>
    </row>
    <row r="87" spans="1:3">
      <c r="A87" s="35">
        <v>40</v>
      </c>
      <c r="B87" s="47" t="s">
        <v>80</v>
      </c>
      <c r="C87" s="24">
        <v>215000</v>
      </c>
    </row>
    <row r="88" spans="1:3" ht="15.75" thickBot="1">
      <c r="A88" s="11"/>
      <c r="B88" s="46"/>
      <c r="C88" s="78"/>
    </row>
    <row r="89" spans="1:3" ht="15.75" thickBot="1">
      <c r="B89" s="42" t="s">
        <v>82</v>
      </c>
      <c r="C89" s="62"/>
    </row>
    <row r="90" spans="1:3">
      <c r="A90" s="35">
        <v>41</v>
      </c>
      <c r="B90" s="36" t="s">
        <v>83</v>
      </c>
      <c r="C90" s="63">
        <v>300000</v>
      </c>
    </row>
    <row r="91" spans="1:3" ht="15.75" thickBot="1">
      <c r="A91" s="35"/>
      <c r="B91" s="46"/>
      <c r="C91" s="40"/>
    </row>
    <row r="92" spans="1:3" ht="15.75" thickBot="1">
      <c r="A92" s="11"/>
      <c r="B92" s="42" t="s">
        <v>84</v>
      </c>
      <c r="C92" s="60"/>
    </row>
    <row r="93" spans="1:3" ht="15" customHeight="1">
      <c r="A93" s="79">
        <v>42</v>
      </c>
      <c r="B93" s="36" t="s">
        <v>85</v>
      </c>
      <c r="C93" s="63">
        <v>740000</v>
      </c>
    </row>
    <row r="94" spans="1:3" ht="15.75" thickBot="1">
      <c r="B94" s="46"/>
      <c r="C94" s="39"/>
    </row>
    <row r="95" spans="1:3" ht="15.75" thickBot="1">
      <c r="A95" s="80"/>
      <c r="B95" s="56" t="s">
        <v>34</v>
      </c>
      <c r="C95" s="355">
        <v>3150000</v>
      </c>
    </row>
    <row r="96" spans="1:3" ht="15.75" thickBot="1">
      <c r="A96" s="80"/>
      <c r="B96" s="46"/>
      <c r="C96" s="39"/>
    </row>
    <row r="97" spans="1:3" ht="15.75" thickBot="1">
      <c r="A97" s="80"/>
      <c r="B97" s="42" t="s">
        <v>86</v>
      </c>
      <c r="C97" s="39"/>
    </row>
    <row r="98" spans="1:3" ht="15" customHeight="1">
      <c r="A98" s="79">
        <v>43</v>
      </c>
      <c r="B98" s="36" t="s">
        <v>87</v>
      </c>
      <c r="C98" s="24">
        <v>135000</v>
      </c>
    </row>
    <row r="99" spans="1:3">
      <c r="A99" s="79">
        <v>44</v>
      </c>
      <c r="B99" s="47" t="s">
        <v>88</v>
      </c>
      <c r="C99" s="24">
        <v>350000</v>
      </c>
    </row>
    <row r="100" spans="1:3">
      <c r="A100" s="79">
        <v>45</v>
      </c>
      <c r="B100" s="47" t="s">
        <v>89</v>
      </c>
      <c r="C100" s="24">
        <v>210000</v>
      </c>
    </row>
    <row r="101" spans="1:3">
      <c r="A101" s="79">
        <v>46</v>
      </c>
      <c r="B101" s="47" t="s">
        <v>489</v>
      </c>
      <c r="C101" s="24">
        <v>100000</v>
      </c>
    </row>
    <row r="102" spans="1:3" ht="15.75" thickBot="1">
      <c r="A102" s="80"/>
      <c r="B102" s="46"/>
      <c r="C102" s="40"/>
    </row>
    <row r="103" spans="1:3" ht="15.75" thickBot="1">
      <c r="A103" s="49"/>
      <c r="B103" s="19" t="s">
        <v>91</v>
      </c>
      <c r="C103" s="60"/>
    </row>
    <row r="104" spans="1:3">
      <c r="A104" s="35">
        <v>47</v>
      </c>
      <c r="B104" s="36" t="s">
        <v>92</v>
      </c>
      <c r="C104" s="24">
        <v>210000</v>
      </c>
    </row>
    <row r="105" spans="1:3" ht="15.75" thickBot="1">
      <c r="A105" s="11"/>
      <c r="B105" s="46"/>
      <c r="C105" s="40"/>
    </row>
    <row r="106" spans="1:3" ht="15.75" thickBot="1">
      <c r="A106" s="49"/>
      <c r="B106" s="19" t="s">
        <v>93</v>
      </c>
      <c r="C106" s="60"/>
    </row>
    <row r="107" spans="1:3">
      <c r="A107" s="35">
        <v>48</v>
      </c>
      <c r="B107" s="36" t="s">
        <v>94</v>
      </c>
      <c r="C107" s="24">
        <v>215000</v>
      </c>
    </row>
    <row r="108" spans="1:3" ht="15.75" thickBot="1">
      <c r="A108" s="11"/>
      <c r="B108" s="46"/>
      <c r="C108" s="40"/>
    </row>
    <row r="109" spans="1:3" ht="15.75" thickBot="1">
      <c r="A109" s="11"/>
      <c r="B109" s="19" t="s">
        <v>95</v>
      </c>
      <c r="C109" s="34"/>
    </row>
    <row r="110" spans="1:3" ht="15" customHeight="1">
      <c r="A110" s="35">
        <v>49</v>
      </c>
      <c r="B110" s="36" t="s">
        <v>96</v>
      </c>
      <c r="C110" s="24">
        <v>215000</v>
      </c>
    </row>
    <row r="111" spans="1:3" ht="15.75" thickBot="1">
      <c r="A111" s="11"/>
      <c r="B111" s="83"/>
      <c r="C111" s="84"/>
    </row>
    <row r="112" spans="1:3" ht="15.75" thickBot="1">
      <c r="A112" s="11"/>
      <c r="B112" s="19" t="s">
        <v>98</v>
      </c>
      <c r="C112" s="40"/>
    </row>
    <row r="113" spans="1:4">
      <c r="A113" s="35">
        <v>50</v>
      </c>
      <c r="B113" s="85" t="s">
        <v>99</v>
      </c>
      <c r="C113" s="24">
        <v>375000</v>
      </c>
    </row>
    <row r="114" spans="1:4" s="176" customFormat="1">
      <c r="A114" s="50">
        <v>51</v>
      </c>
      <c r="B114" s="90" t="s">
        <v>100</v>
      </c>
      <c r="C114" s="24">
        <v>855556</v>
      </c>
    </row>
    <row r="115" spans="1:4">
      <c r="A115" s="35">
        <v>52</v>
      </c>
      <c r="B115" s="90" t="s">
        <v>103</v>
      </c>
      <c r="C115" s="24">
        <v>555556</v>
      </c>
    </row>
    <row r="116" spans="1:4">
      <c r="A116" s="50">
        <v>53</v>
      </c>
      <c r="B116" s="89" t="s">
        <v>275</v>
      </c>
      <c r="C116" s="24">
        <v>1300000</v>
      </c>
    </row>
    <row r="117" spans="1:4">
      <c r="A117" s="50">
        <v>54</v>
      </c>
      <c r="B117" s="90" t="s">
        <v>276</v>
      </c>
      <c r="C117" s="24">
        <v>1300000</v>
      </c>
    </row>
    <row r="118" spans="1:4">
      <c r="A118" s="35">
        <v>55</v>
      </c>
      <c r="B118" s="90" t="s">
        <v>277</v>
      </c>
      <c r="C118" s="24">
        <v>1300000</v>
      </c>
    </row>
    <row r="119" spans="1:4">
      <c r="A119" s="50">
        <v>56</v>
      </c>
      <c r="B119" s="90" t="s">
        <v>365</v>
      </c>
      <c r="C119" s="24">
        <v>280000</v>
      </c>
    </row>
    <row r="120" spans="1:4">
      <c r="A120" s="50">
        <v>57</v>
      </c>
      <c r="B120" s="90" t="s">
        <v>269</v>
      </c>
      <c r="C120" s="24">
        <v>666667</v>
      </c>
    </row>
    <row r="121" spans="1:4" ht="15.75" thickBot="1">
      <c r="A121" s="11"/>
      <c r="B121" s="83"/>
      <c r="C121" s="82"/>
    </row>
    <row r="122" spans="1:4" ht="15.75" thickBot="1">
      <c r="A122" s="11"/>
      <c r="B122" s="19" t="s">
        <v>105</v>
      </c>
      <c r="C122" s="82"/>
    </row>
    <row r="123" spans="1:4">
      <c r="A123" s="50">
        <v>58</v>
      </c>
      <c r="B123" s="91" t="s">
        <v>106</v>
      </c>
      <c r="C123" s="37">
        <v>360000</v>
      </c>
      <c r="D123" s="302"/>
    </row>
    <row r="124" spans="1:4" ht="15.75" thickBot="1">
      <c r="A124" s="92"/>
      <c r="B124" s="83"/>
      <c r="C124" s="69"/>
      <c r="D124" s="302"/>
    </row>
    <row r="125" spans="1:4" ht="15.75" thickBot="1">
      <c r="A125" s="11"/>
      <c r="B125" s="19" t="s">
        <v>107</v>
      </c>
      <c r="C125" s="34"/>
    </row>
    <row r="126" spans="1:4">
      <c r="A126" s="50">
        <v>59</v>
      </c>
      <c r="B126" s="91" t="s">
        <v>108</v>
      </c>
      <c r="C126" s="24">
        <v>210000</v>
      </c>
      <c r="D126" s="302"/>
    </row>
    <row r="127" spans="1:4" ht="15.75" thickBot="1">
      <c r="A127" s="92"/>
      <c r="B127" s="83"/>
      <c r="C127" s="40"/>
      <c r="D127" s="302"/>
    </row>
    <row r="128" spans="1:4" ht="15.75" thickBot="1">
      <c r="A128" s="92"/>
      <c r="B128" s="19" t="s">
        <v>109</v>
      </c>
      <c r="C128" s="40"/>
      <c r="D128" s="302"/>
    </row>
    <row r="129" spans="1:4">
      <c r="A129" s="50">
        <v>60</v>
      </c>
      <c r="B129" s="91" t="s">
        <v>110</v>
      </c>
      <c r="C129" s="24">
        <v>100000</v>
      </c>
      <c r="D129" s="302"/>
    </row>
    <row r="130" spans="1:4" ht="15.75" thickBot="1">
      <c r="A130" s="92"/>
      <c r="B130" s="83"/>
      <c r="C130" s="59"/>
      <c r="D130" s="302"/>
    </row>
    <row r="131" spans="1:4" ht="15.75" thickBot="1">
      <c r="A131" s="92"/>
      <c r="B131" s="56" t="s">
        <v>34</v>
      </c>
      <c r="C131" s="57">
        <v>8737779</v>
      </c>
      <c r="D131" s="302"/>
    </row>
    <row r="132" spans="1:4" ht="15.75" thickBot="1">
      <c r="A132" s="92"/>
      <c r="B132" s="83"/>
      <c r="C132" s="59"/>
      <c r="D132" s="302"/>
    </row>
    <row r="133" spans="1:4" ht="15.75" thickBot="1">
      <c r="A133" s="11"/>
      <c r="B133" s="93" t="s">
        <v>111</v>
      </c>
      <c r="C133" s="82"/>
    </row>
    <row r="134" spans="1:4">
      <c r="A134" s="50">
        <v>61</v>
      </c>
      <c r="B134" s="91" t="s">
        <v>112</v>
      </c>
      <c r="C134" s="24">
        <v>52500</v>
      </c>
      <c r="D134" s="302"/>
    </row>
    <row r="135" spans="1:4" ht="16.5" customHeight="1" thickBot="1">
      <c r="A135" s="92"/>
      <c r="B135" s="83"/>
      <c r="C135" s="59"/>
      <c r="D135" s="302"/>
    </row>
    <row r="136" spans="1:4" ht="15.75" thickBot="1">
      <c r="A136" s="11"/>
      <c r="B136" s="94" t="s">
        <v>388</v>
      </c>
      <c r="C136" s="95"/>
    </row>
    <row r="137" spans="1:4">
      <c r="A137" s="50">
        <v>62</v>
      </c>
      <c r="B137" s="91" t="s">
        <v>118</v>
      </c>
      <c r="C137" s="97">
        <v>100000</v>
      </c>
      <c r="D137" s="302"/>
    </row>
    <row r="138" spans="1:4" ht="15.75" thickBot="1">
      <c r="A138" s="92"/>
      <c r="B138" s="83"/>
      <c r="C138" s="59"/>
      <c r="D138" s="302"/>
    </row>
    <row r="139" spans="1:4" ht="15.75" thickBot="1">
      <c r="A139" s="92"/>
      <c r="B139" s="19" t="s">
        <v>115</v>
      </c>
      <c r="C139" s="59"/>
      <c r="D139" s="302"/>
    </row>
    <row r="140" spans="1:4" ht="15" customHeight="1">
      <c r="A140" s="35">
        <v>63</v>
      </c>
      <c r="B140" s="36" t="s">
        <v>116</v>
      </c>
      <c r="C140" s="24">
        <v>105000</v>
      </c>
    </row>
    <row r="141" spans="1:4" ht="15.75" thickBot="1">
      <c r="A141" s="11"/>
      <c r="B141" s="46"/>
      <c r="C141" s="40"/>
    </row>
    <row r="142" spans="1:4" ht="15.75" thickBot="1">
      <c r="A142" s="92"/>
      <c r="B142" s="76" t="s">
        <v>119</v>
      </c>
      <c r="C142" s="77"/>
    </row>
    <row r="143" spans="1:4" ht="15" customHeight="1">
      <c r="A143" s="50">
        <v>64</v>
      </c>
      <c r="B143" s="101" t="s">
        <v>120</v>
      </c>
      <c r="C143" s="24">
        <v>388889</v>
      </c>
    </row>
    <row r="144" spans="1:4" ht="15.75" thickBot="1">
      <c r="A144" s="11"/>
      <c r="B144" s="46"/>
      <c r="C144" s="39"/>
    </row>
    <row r="145" spans="1:4" ht="15.75" thickBot="1">
      <c r="A145" s="92"/>
      <c r="B145" s="76" t="s">
        <v>121</v>
      </c>
      <c r="C145" s="77"/>
    </row>
    <row r="146" spans="1:4" ht="25.5" customHeight="1">
      <c r="A146" s="35">
        <v>65</v>
      </c>
      <c r="B146" s="101" t="s">
        <v>122</v>
      </c>
      <c r="C146" s="24">
        <v>100000</v>
      </c>
    </row>
    <row r="147" spans="1:4" ht="15.75" thickBot="1">
      <c r="A147" s="11"/>
      <c r="B147" s="46"/>
      <c r="C147" s="40"/>
    </row>
    <row r="148" spans="1:4" ht="15.75" thickBot="1">
      <c r="A148" s="11"/>
      <c r="B148" s="76" t="s">
        <v>123</v>
      </c>
      <c r="C148" s="40"/>
    </row>
    <row r="149" spans="1:4" ht="15" customHeight="1">
      <c r="A149" s="49">
        <v>66</v>
      </c>
      <c r="B149" s="47" t="s">
        <v>383</v>
      </c>
      <c r="C149" s="24">
        <v>220000</v>
      </c>
      <c r="D149" s="227"/>
    </row>
    <row r="150" spans="1:4" ht="15.75" thickBot="1">
      <c r="A150" s="11"/>
      <c r="B150" s="46"/>
      <c r="C150" s="69"/>
    </row>
    <row r="151" spans="1:4" ht="15.75" thickBot="1">
      <c r="A151" s="11"/>
      <c r="B151" s="99" t="s">
        <v>125</v>
      </c>
      <c r="C151" s="102"/>
    </row>
    <row r="152" spans="1:4" ht="15" customHeight="1">
      <c r="A152" s="35">
        <v>67</v>
      </c>
      <c r="B152" s="104" t="s">
        <v>126</v>
      </c>
      <c r="C152" s="24">
        <v>170000</v>
      </c>
    </row>
    <row r="153" spans="1:4">
      <c r="A153" s="35">
        <v>68</v>
      </c>
      <c r="B153" s="89" t="s">
        <v>127</v>
      </c>
      <c r="C153" s="24">
        <v>170000</v>
      </c>
    </row>
    <row r="154" spans="1:4">
      <c r="A154" s="35">
        <v>69</v>
      </c>
      <c r="B154" s="89" t="s">
        <v>128</v>
      </c>
      <c r="C154" s="24">
        <v>90000</v>
      </c>
    </row>
    <row r="155" spans="1:4" ht="15" customHeight="1">
      <c r="A155" s="35">
        <v>70</v>
      </c>
      <c r="B155" s="89" t="s">
        <v>425</v>
      </c>
      <c r="C155" s="24">
        <v>170000</v>
      </c>
    </row>
    <row r="156" spans="1:4">
      <c r="A156" s="35">
        <v>71</v>
      </c>
      <c r="B156" s="89" t="s">
        <v>302</v>
      </c>
      <c r="C156" s="24">
        <v>90000</v>
      </c>
    </row>
    <row r="157" spans="1:4">
      <c r="A157" s="11"/>
      <c r="B157" s="83"/>
      <c r="C157" s="69"/>
    </row>
    <row r="158" spans="1:4">
      <c r="A158" s="144"/>
      <c r="B158" s="157" t="s">
        <v>490</v>
      </c>
      <c r="C158" s="16"/>
    </row>
    <row r="159" spans="1:4" ht="15" customHeight="1">
      <c r="A159" s="35">
        <v>72</v>
      </c>
      <c r="B159" s="47" t="s">
        <v>491</v>
      </c>
      <c r="C159" s="160">
        <v>50000</v>
      </c>
    </row>
    <row r="160" spans="1:4" ht="15" customHeight="1">
      <c r="A160" s="11"/>
      <c r="B160" s="46"/>
      <c r="C160" s="383"/>
    </row>
    <row r="161" spans="1:4" ht="15" customHeight="1">
      <c r="A161" s="11"/>
      <c r="B161" s="384" t="s">
        <v>500</v>
      </c>
      <c r="C161" s="383"/>
    </row>
    <row r="162" spans="1:4" ht="15" customHeight="1">
      <c r="A162" s="11"/>
      <c r="B162" s="47" t="s">
        <v>501</v>
      </c>
      <c r="C162" s="160">
        <v>500000</v>
      </c>
    </row>
    <row r="163" spans="1:4" ht="15.75" thickBot="1">
      <c r="A163" s="11"/>
      <c r="B163" s="106"/>
      <c r="C163" s="107"/>
      <c r="D163" s="313"/>
    </row>
    <row r="164" spans="1:4" ht="15.75" thickBot="1">
      <c r="A164" s="11"/>
      <c r="B164" s="56" t="s">
        <v>34</v>
      </c>
      <c r="C164" s="57">
        <v>2206389</v>
      </c>
      <c r="D164" s="313"/>
    </row>
    <row r="165" spans="1:4">
      <c r="A165" s="92"/>
      <c r="B165" s="385"/>
      <c r="C165" s="386"/>
      <c r="D165" s="313"/>
    </row>
    <row r="166" spans="1:4">
      <c r="A166" s="92"/>
      <c r="B166" s="385"/>
      <c r="C166" s="386"/>
      <c r="D166" s="313"/>
    </row>
    <row r="167" spans="1:4">
      <c r="A167" s="92"/>
      <c r="B167" s="385"/>
      <c r="C167" s="386"/>
      <c r="D167" s="313"/>
    </row>
    <row r="168" spans="1:4">
      <c r="A168" s="92"/>
      <c r="B168" s="385"/>
      <c r="C168" s="386"/>
      <c r="D168" s="313"/>
    </row>
    <row r="169" spans="1:4">
      <c r="A169" s="92"/>
      <c r="B169" s="106"/>
      <c r="C169" s="107"/>
      <c r="D169" s="315"/>
    </row>
    <row r="170" spans="1:4">
      <c r="A170" s="92"/>
      <c r="B170" s="106"/>
      <c r="C170" s="107"/>
      <c r="D170" s="315"/>
    </row>
    <row r="171" spans="1:4" ht="15.75" thickBot="1">
      <c r="A171" s="92"/>
      <c r="B171" s="106"/>
      <c r="C171" s="107"/>
      <c r="D171" s="315"/>
    </row>
    <row r="172" spans="1:4" ht="15.75" thickBot="1">
      <c r="A172" s="92"/>
      <c r="B172" s="264" t="s">
        <v>129</v>
      </c>
      <c r="C172" s="112"/>
      <c r="D172" s="315"/>
    </row>
    <row r="173" spans="1:4" ht="25.5" hidden="1" customHeight="1">
      <c r="A173" s="92"/>
      <c r="B173" s="12" t="s">
        <v>3</v>
      </c>
      <c r="C173" s="12" t="s">
        <v>4</v>
      </c>
      <c r="D173" s="315"/>
    </row>
    <row r="174" spans="1:4" hidden="1">
      <c r="A174" s="92"/>
      <c r="B174" s="106"/>
      <c r="C174" s="107"/>
      <c r="D174" s="315"/>
    </row>
    <row r="175" spans="1:4" ht="15.75" hidden="1" customHeight="1">
      <c r="A175" s="92"/>
      <c r="B175" s="265" t="s">
        <v>130</v>
      </c>
      <c r="C175" s="266"/>
      <c r="D175" s="315"/>
    </row>
    <row r="176" spans="1:4" ht="12" customHeight="1" thickBot="1">
      <c r="A176" s="92"/>
      <c r="B176" s="267"/>
      <c r="C176" s="266"/>
      <c r="D176" s="315"/>
    </row>
    <row r="177" spans="1:4" ht="12.75" customHeight="1" thickBot="1">
      <c r="A177" s="92"/>
      <c r="B177" s="19" t="s">
        <v>131</v>
      </c>
      <c r="C177" s="81"/>
      <c r="D177" s="315"/>
    </row>
    <row r="178" spans="1:4" ht="12.75" customHeight="1">
      <c r="A178" s="50">
        <v>73</v>
      </c>
      <c r="B178" s="91" t="s">
        <v>132</v>
      </c>
      <c r="C178" s="63">
        <v>220000</v>
      </c>
    </row>
    <row r="179" spans="1:4" ht="14.25" customHeight="1">
      <c r="A179" s="50">
        <v>74</v>
      </c>
      <c r="B179" s="89" t="s">
        <v>133</v>
      </c>
      <c r="C179" s="63">
        <v>220000</v>
      </c>
    </row>
    <row r="180" spans="1:4" s="176" customFormat="1">
      <c r="A180" s="50">
        <v>75</v>
      </c>
      <c r="B180" s="89" t="s">
        <v>134</v>
      </c>
      <c r="C180" s="63">
        <v>220000</v>
      </c>
    </row>
    <row r="181" spans="1:4">
      <c r="A181" s="50">
        <v>76</v>
      </c>
      <c r="B181" s="89" t="s">
        <v>135</v>
      </c>
      <c r="C181" s="63">
        <v>220000</v>
      </c>
    </row>
    <row r="182" spans="1:4">
      <c r="A182" s="50">
        <v>77</v>
      </c>
      <c r="B182" s="89" t="s">
        <v>136</v>
      </c>
      <c r="C182" s="63">
        <v>220000</v>
      </c>
    </row>
    <row r="183" spans="1:4">
      <c r="A183" s="50">
        <v>78</v>
      </c>
      <c r="B183" s="89" t="s">
        <v>137</v>
      </c>
      <c r="C183" s="63">
        <v>220000</v>
      </c>
    </row>
    <row r="184" spans="1:4" s="176" customFormat="1">
      <c r="A184" s="50">
        <v>79</v>
      </c>
      <c r="B184" s="89" t="s">
        <v>138</v>
      </c>
      <c r="C184" s="63">
        <v>220000</v>
      </c>
    </row>
    <row r="185" spans="1:4" ht="15" customHeight="1">
      <c r="A185" s="50">
        <v>80</v>
      </c>
      <c r="B185" s="89" t="s">
        <v>139</v>
      </c>
      <c r="C185" s="63">
        <v>220000</v>
      </c>
    </row>
    <row r="186" spans="1:4">
      <c r="A186" s="50">
        <v>81</v>
      </c>
      <c r="B186" s="89" t="s">
        <v>140</v>
      </c>
      <c r="C186" s="63">
        <v>110000</v>
      </c>
    </row>
    <row r="187" spans="1:4" s="176" customFormat="1" ht="15" customHeight="1">
      <c r="A187" s="50">
        <v>82</v>
      </c>
      <c r="B187" s="117" t="s">
        <v>141</v>
      </c>
      <c r="C187" s="63">
        <v>220000</v>
      </c>
    </row>
    <row r="188" spans="1:4" s="176" customFormat="1" ht="15" customHeight="1">
      <c r="A188" s="50">
        <v>83</v>
      </c>
      <c r="B188" s="117" t="s">
        <v>143</v>
      </c>
      <c r="C188" s="63">
        <v>220000</v>
      </c>
    </row>
    <row r="189" spans="1:4">
      <c r="A189" s="50">
        <v>84</v>
      </c>
      <c r="B189" s="89" t="s">
        <v>145</v>
      </c>
      <c r="C189" s="63">
        <v>220000</v>
      </c>
    </row>
    <row r="190" spans="1:4">
      <c r="A190" s="50">
        <v>85</v>
      </c>
      <c r="B190" s="89" t="s">
        <v>146</v>
      </c>
      <c r="C190" s="63">
        <v>220000</v>
      </c>
    </row>
    <row r="191" spans="1:4" ht="15" customHeight="1">
      <c r="A191" s="50">
        <v>86</v>
      </c>
      <c r="B191" s="89" t="s">
        <v>147</v>
      </c>
      <c r="C191" s="63">
        <v>220000</v>
      </c>
    </row>
    <row r="192" spans="1:4">
      <c r="A192" s="50">
        <v>87</v>
      </c>
      <c r="B192" s="89" t="s">
        <v>148</v>
      </c>
      <c r="C192" s="63">
        <v>220000</v>
      </c>
    </row>
    <row r="193" spans="1:3">
      <c r="A193" s="50">
        <v>88</v>
      </c>
      <c r="B193" s="89" t="s">
        <v>149</v>
      </c>
      <c r="C193" s="63">
        <v>333333</v>
      </c>
    </row>
    <row r="194" spans="1:3" ht="15" customHeight="1">
      <c r="A194" s="50">
        <v>89</v>
      </c>
      <c r="B194" s="89" t="s">
        <v>150</v>
      </c>
      <c r="C194" s="63">
        <v>110000</v>
      </c>
    </row>
    <row r="195" spans="1:3" ht="15.75" thickBot="1">
      <c r="A195" s="92"/>
      <c r="B195" s="106"/>
      <c r="C195" s="107"/>
    </row>
    <row r="196" spans="1:3" ht="15.75" thickBot="1">
      <c r="A196" s="92"/>
      <c r="B196" s="208" t="s">
        <v>34</v>
      </c>
      <c r="C196" s="57">
        <v>3633333</v>
      </c>
    </row>
    <row r="197" spans="1:3">
      <c r="A197" s="92"/>
      <c r="B197" s="106"/>
      <c r="C197" s="107"/>
    </row>
    <row r="198" spans="1:3">
      <c r="A198" s="92"/>
      <c r="B198" s="267" t="s">
        <v>151</v>
      </c>
      <c r="C198" s="268"/>
    </row>
    <row r="199" spans="1:3" ht="16.5" thickBot="1">
      <c r="A199" s="92"/>
      <c r="B199" s="119"/>
      <c r="C199" s="107"/>
    </row>
    <row r="200" spans="1:3" ht="15.75" thickBot="1">
      <c r="A200" s="92"/>
      <c r="B200" s="42" t="s">
        <v>152</v>
      </c>
      <c r="C200" s="59"/>
    </row>
    <row r="201" spans="1:3">
      <c r="A201" s="50">
        <v>90</v>
      </c>
      <c r="B201" s="91" t="s">
        <v>153</v>
      </c>
      <c r="C201" s="24">
        <v>220000</v>
      </c>
    </row>
    <row r="202" spans="1:3">
      <c r="A202" s="50">
        <v>91</v>
      </c>
      <c r="B202" s="89" t="s">
        <v>154</v>
      </c>
      <c r="C202" s="24">
        <v>220000</v>
      </c>
    </row>
    <row r="203" spans="1:3">
      <c r="A203" s="50">
        <v>92</v>
      </c>
      <c r="B203" s="89" t="s">
        <v>156</v>
      </c>
      <c r="C203" s="24">
        <v>220000</v>
      </c>
    </row>
    <row r="204" spans="1:3" ht="15" customHeight="1">
      <c r="A204" s="50">
        <v>93</v>
      </c>
      <c r="B204" s="89" t="s">
        <v>157</v>
      </c>
      <c r="C204" s="24">
        <v>220000</v>
      </c>
    </row>
    <row r="205" spans="1:3" ht="15" customHeight="1">
      <c r="A205" s="50">
        <v>94</v>
      </c>
      <c r="B205" s="89" t="s">
        <v>158</v>
      </c>
      <c r="C205" s="24">
        <v>220000</v>
      </c>
    </row>
    <row r="206" spans="1:3">
      <c r="A206" s="50">
        <v>95</v>
      </c>
      <c r="B206" s="89" t="s">
        <v>160</v>
      </c>
      <c r="C206" s="24">
        <v>220000</v>
      </c>
    </row>
    <row r="207" spans="1:3">
      <c r="A207" s="50">
        <v>96</v>
      </c>
      <c r="B207" s="89" t="s">
        <v>161</v>
      </c>
      <c r="C207" s="24">
        <v>220000</v>
      </c>
    </row>
    <row r="208" spans="1:3" s="176" customFormat="1" ht="15" customHeight="1">
      <c r="A208" s="50">
        <v>97</v>
      </c>
      <c r="B208" s="89" t="s">
        <v>163</v>
      </c>
      <c r="C208" s="24">
        <v>220000</v>
      </c>
    </row>
    <row r="209" spans="1:3" s="176" customFormat="1">
      <c r="A209" s="50">
        <v>98</v>
      </c>
      <c r="B209" s="89" t="s">
        <v>164</v>
      </c>
      <c r="C209" s="24">
        <v>220000</v>
      </c>
    </row>
    <row r="210" spans="1:3" s="176" customFormat="1">
      <c r="A210" s="50">
        <v>99</v>
      </c>
      <c r="B210" s="89" t="s">
        <v>165</v>
      </c>
      <c r="C210" s="24">
        <v>220000</v>
      </c>
    </row>
    <row r="211" spans="1:3" s="176" customFormat="1">
      <c r="A211" s="50">
        <v>100</v>
      </c>
      <c r="B211" s="89" t="s">
        <v>166</v>
      </c>
      <c r="C211" s="24">
        <v>220000</v>
      </c>
    </row>
    <row r="212" spans="1:3" s="176" customFormat="1">
      <c r="A212" s="50">
        <v>101</v>
      </c>
      <c r="B212" s="89" t="s">
        <v>167</v>
      </c>
      <c r="C212" s="24">
        <v>110000</v>
      </c>
    </row>
    <row r="213" spans="1:3" s="176" customFormat="1" ht="15" customHeight="1">
      <c r="A213" s="50">
        <v>102</v>
      </c>
      <c r="B213" s="89" t="s">
        <v>168</v>
      </c>
      <c r="C213" s="24">
        <v>220000</v>
      </c>
    </row>
    <row r="214" spans="1:3">
      <c r="A214" s="50">
        <v>103</v>
      </c>
      <c r="B214" s="89" t="s">
        <v>169</v>
      </c>
      <c r="C214" s="24">
        <v>110000</v>
      </c>
    </row>
    <row r="215" spans="1:3" s="176" customFormat="1" ht="15" customHeight="1">
      <c r="A215" s="50">
        <v>104</v>
      </c>
      <c r="B215" s="89" t="s">
        <v>170</v>
      </c>
      <c r="C215" s="24">
        <v>220000</v>
      </c>
    </row>
    <row r="216" spans="1:3">
      <c r="A216" s="50">
        <v>105</v>
      </c>
      <c r="B216" s="89" t="s">
        <v>172</v>
      </c>
      <c r="C216" s="24">
        <v>220000</v>
      </c>
    </row>
    <row r="217" spans="1:3" ht="15" customHeight="1">
      <c r="A217" s="50">
        <v>106</v>
      </c>
      <c r="B217" s="117" t="s">
        <v>173</v>
      </c>
      <c r="C217" s="24">
        <v>110000</v>
      </c>
    </row>
    <row r="218" spans="1:3">
      <c r="A218" s="50">
        <v>107</v>
      </c>
      <c r="B218" s="117" t="s">
        <v>373</v>
      </c>
      <c r="C218" s="24">
        <v>220000</v>
      </c>
    </row>
    <row r="219" spans="1:3" ht="15" customHeight="1">
      <c r="A219" s="50">
        <v>108</v>
      </c>
      <c r="B219" s="117" t="s">
        <v>440</v>
      </c>
      <c r="C219" s="24">
        <v>220000</v>
      </c>
    </row>
    <row r="220" spans="1:3" ht="15" customHeight="1">
      <c r="A220" s="50">
        <v>109</v>
      </c>
      <c r="B220" s="117" t="s">
        <v>473</v>
      </c>
      <c r="C220" s="24">
        <v>220000</v>
      </c>
    </row>
    <row r="221" spans="1:3" ht="15" customHeight="1">
      <c r="A221" s="50">
        <v>110</v>
      </c>
      <c r="B221" s="117" t="s">
        <v>492</v>
      </c>
      <c r="C221" s="24">
        <v>100000</v>
      </c>
    </row>
    <row r="222" spans="1:3">
      <c r="A222" s="92"/>
      <c r="B222" s="106"/>
      <c r="C222" s="107"/>
    </row>
    <row r="223" spans="1:3">
      <c r="A223" s="92"/>
      <c r="B223" s="267" t="s">
        <v>179</v>
      </c>
      <c r="C223" s="268"/>
    </row>
    <row r="224" spans="1:3" ht="15.75" thickBot="1">
      <c r="A224" s="92"/>
      <c r="B224" s="106"/>
      <c r="C224" s="107"/>
    </row>
    <row r="225" spans="1:3" ht="15.75" thickBot="1">
      <c r="A225" s="92"/>
      <c r="B225" s="19" t="s">
        <v>180</v>
      </c>
      <c r="C225" s="82"/>
    </row>
    <row r="226" spans="1:3">
      <c r="A226" s="50">
        <v>111</v>
      </c>
      <c r="B226" s="85" t="s">
        <v>181</v>
      </c>
      <c r="C226" s="24">
        <v>340000</v>
      </c>
    </row>
    <row r="227" spans="1:3">
      <c r="A227" s="50">
        <v>112</v>
      </c>
      <c r="B227" s="90" t="s">
        <v>183</v>
      </c>
      <c r="C227" s="24">
        <v>220000</v>
      </c>
    </row>
    <row r="228" spans="1:3">
      <c r="A228" s="92"/>
      <c r="B228" s="106"/>
      <c r="C228" s="107"/>
    </row>
    <row r="229" spans="1:3">
      <c r="A229" s="92"/>
      <c r="B229" s="267" t="s">
        <v>184</v>
      </c>
      <c r="C229" s="268"/>
    </row>
    <row r="230" spans="1:3" ht="15.75" thickBot="1">
      <c r="A230" s="92"/>
      <c r="B230" s="106"/>
      <c r="C230" s="107"/>
    </row>
    <row r="231" spans="1:3" ht="15.75" thickBot="1">
      <c r="A231" s="92"/>
      <c r="B231" s="19" t="s">
        <v>185</v>
      </c>
      <c r="C231" s="59"/>
    </row>
    <row r="232" spans="1:3" ht="15" customHeight="1">
      <c r="A232" s="50">
        <v>113</v>
      </c>
      <c r="B232" s="85" t="s">
        <v>186</v>
      </c>
      <c r="C232" s="24">
        <v>290000</v>
      </c>
    </row>
    <row r="233" spans="1:3" ht="15" customHeight="1">
      <c r="A233" s="50">
        <v>114</v>
      </c>
      <c r="B233" s="90" t="s">
        <v>188</v>
      </c>
      <c r="C233" s="24">
        <v>290000</v>
      </c>
    </row>
    <row r="234" spans="1:3" ht="15" customHeight="1">
      <c r="A234" s="50">
        <v>115</v>
      </c>
      <c r="B234" s="89" t="s">
        <v>189</v>
      </c>
      <c r="C234" s="24">
        <v>290000</v>
      </c>
    </row>
    <row r="235" spans="1:3" ht="15.75" thickBot="1">
      <c r="A235" s="92"/>
      <c r="B235" s="106"/>
      <c r="C235" s="107"/>
    </row>
    <row r="236" spans="1:3" ht="15.75" thickBot="1">
      <c r="A236" s="92"/>
      <c r="B236" s="208" t="s">
        <v>34</v>
      </c>
      <c r="C236" s="57">
        <v>5600000</v>
      </c>
    </row>
    <row r="237" spans="1:3">
      <c r="A237" s="92"/>
      <c r="B237" s="106"/>
      <c r="C237" s="107"/>
    </row>
    <row r="238" spans="1:3">
      <c r="A238" s="92"/>
      <c r="B238" s="267" t="s">
        <v>190</v>
      </c>
      <c r="C238" s="268"/>
    </row>
    <row r="239" spans="1:3" ht="15.75" thickBot="1">
      <c r="A239" s="92"/>
      <c r="B239" s="106"/>
      <c r="C239" s="107"/>
    </row>
    <row r="240" spans="1:3" ht="15.75" thickBot="1">
      <c r="A240" s="269"/>
      <c r="B240" s="19" t="s">
        <v>191</v>
      </c>
      <c r="C240" s="39"/>
    </row>
    <row r="241" spans="1:4">
      <c r="A241" s="270">
        <v>116</v>
      </c>
      <c r="B241" s="91" t="s">
        <v>192</v>
      </c>
      <c r="C241" s="24">
        <v>210000</v>
      </c>
    </row>
    <row r="242" spans="1:4">
      <c r="A242" s="270">
        <v>117</v>
      </c>
      <c r="B242" s="89" t="s">
        <v>193</v>
      </c>
      <c r="C242" s="24">
        <v>210000</v>
      </c>
    </row>
    <row r="243" spans="1:4" ht="18" customHeight="1">
      <c r="A243" s="270">
        <v>118</v>
      </c>
      <c r="B243" s="89" t="s">
        <v>194</v>
      </c>
      <c r="C243" s="24">
        <v>200000</v>
      </c>
      <c r="D243" s="302"/>
    </row>
    <row r="244" spans="1:4">
      <c r="A244" s="270">
        <v>119</v>
      </c>
      <c r="B244" s="89" t="s">
        <v>196</v>
      </c>
      <c r="C244" s="24">
        <v>210000</v>
      </c>
    </row>
    <row r="245" spans="1:4" ht="15.75" thickBot="1">
      <c r="A245" s="92"/>
      <c r="B245" s="106"/>
      <c r="C245" s="107"/>
    </row>
    <row r="246" spans="1:4" ht="15.75" thickBot="1">
      <c r="A246" s="176"/>
      <c r="B246" s="19" t="s">
        <v>197</v>
      </c>
      <c r="C246" s="82"/>
      <c r="D246" s="316"/>
    </row>
    <row r="247" spans="1:4" ht="15" customHeight="1">
      <c r="A247" s="50">
        <v>120</v>
      </c>
      <c r="B247" s="91" t="s">
        <v>198</v>
      </c>
      <c r="C247" s="24">
        <v>260000</v>
      </c>
    </row>
    <row r="248" spans="1:4" ht="15" customHeight="1">
      <c r="A248" s="50">
        <v>121</v>
      </c>
      <c r="B248" s="89" t="s">
        <v>199</v>
      </c>
      <c r="C248" s="24">
        <v>260000</v>
      </c>
    </row>
    <row r="249" spans="1:4" ht="15" customHeight="1">
      <c r="A249" s="271">
        <v>122</v>
      </c>
      <c r="B249" s="121" t="s">
        <v>200</v>
      </c>
      <c r="C249" s="122">
        <v>260000</v>
      </c>
      <c r="D249" s="302"/>
    </row>
    <row r="250" spans="1:4" ht="15" customHeight="1">
      <c r="A250" s="50">
        <v>123</v>
      </c>
      <c r="B250" s="89" t="s">
        <v>201</v>
      </c>
      <c r="C250" s="24">
        <v>260000</v>
      </c>
    </row>
    <row r="251" spans="1:4" ht="15.75" thickBot="1">
      <c r="A251" s="92"/>
      <c r="B251" s="83"/>
      <c r="C251" s="59"/>
    </row>
    <row r="252" spans="1:4" ht="15.75" thickBot="1">
      <c r="A252" s="92"/>
      <c r="B252" s="19" t="s">
        <v>202</v>
      </c>
      <c r="C252" s="82"/>
      <c r="D252" s="73"/>
    </row>
    <row r="253" spans="1:4" ht="21" customHeight="1">
      <c r="A253" s="50">
        <v>124</v>
      </c>
      <c r="B253" s="91" t="s">
        <v>203</v>
      </c>
      <c r="C253" s="24">
        <v>245000</v>
      </c>
      <c r="D253" s="73"/>
    </row>
    <row r="254" spans="1:4" ht="16.5" customHeight="1">
      <c r="A254" s="50">
        <v>125</v>
      </c>
      <c r="B254" s="89" t="s">
        <v>204</v>
      </c>
      <c r="C254" s="63">
        <v>245000</v>
      </c>
      <c r="D254" s="73"/>
    </row>
    <row r="255" spans="1:4" ht="15" customHeight="1">
      <c r="A255" s="50">
        <v>126</v>
      </c>
      <c r="B255" s="89" t="s">
        <v>205</v>
      </c>
      <c r="C255" s="24">
        <v>245000</v>
      </c>
      <c r="D255" s="73"/>
    </row>
    <row r="256" spans="1:4" ht="15" customHeight="1">
      <c r="A256" s="50">
        <v>127</v>
      </c>
      <c r="B256" s="89" t="s">
        <v>206</v>
      </c>
      <c r="C256" s="24">
        <v>230000</v>
      </c>
      <c r="D256" s="73"/>
    </row>
    <row r="257" spans="1:4" ht="15.75" thickBot="1">
      <c r="A257" s="92"/>
      <c r="B257" s="106"/>
      <c r="C257" s="107"/>
    </row>
    <row r="258" spans="1:4" ht="15.75" thickBot="1">
      <c r="A258" s="92"/>
      <c r="B258" s="19" t="s">
        <v>207</v>
      </c>
      <c r="C258" s="82"/>
    </row>
    <row r="259" spans="1:4">
      <c r="A259" s="50">
        <v>128</v>
      </c>
      <c r="B259" s="91" t="s">
        <v>208</v>
      </c>
      <c r="C259" s="24">
        <v>220000</v>
      </c>
    </row>
    <row r="260" spans="1:4">
      <c r="A260" s="50">
        <v>129</v>
      </c>
      <c r="B260" s="89" t="s">
        <v>209</v>
      </c>
      <c r="C260" s="24">
        <v>220000</v>
      </c>
    </row>
    <row r="261" spans="1:4">
      <c r="A261" s="50">
        <v>130</v>
      </c>
      <c r="B261" s="89" t="s">
        <v>210</v>
      </c>
      <c r="C261" s="24">
        <v>220000</v>
      </c>
    </row>
    <row r="262" spans="1:4">
      <c r="A262" s="50">
        <v>131</v>
      </c>
      <c r="B262" s="89" t="s">
        <v>211</v>
      </c>
      <c r="C262" s="24">
        <v>220000</v>
      </c>
    </row>
    <row r="263" spans="1:4" ht="15.75" thickBot="1">
      <c r="A263" s="92"/>
      <c r="B263" s="83"/>
      <c r="C263" s="59"/>
    </row>
    <row r="264" spans="1:4" ht="15.75" thickBot="1">
      <c r="A264" s="92"/>
      <c r="B264" s="208" t="s">
        <v>34</v>
      </c>
      <c r="C264" s="57">
        <v>3715000</v>
      </c>
    </row>
    <row r="265" spans="1:4" ht="15.75" thickBot="1">
      <c r="A265" s="92"/>
      <c r="B265" s="83"/>
      <c r="C265" s="59"/>
      <c r="D265" s="302"/>
    </row>
    <row r="266" spans="1:4" ht="15.75" thickBot="1">
      <c r="A266" s="92"/>
      <c r="B266" s="19" t="s">
        <v>212</v>
      </c>
      <c r="C266" s="59"/>
    </row>
    <row r="267" spans="1:4" ht="15" customHeight="1">
      <c r="A267" s="50">
        <v>132</v>
      </c>
      <c r="B267" s="91" t="s">
        <v>215</v>
      </c>
      <c r="C267" s="24">
        <v>220000</v>
      </c>
      <c r="D267" s="302"/>
    </row>
    <row r="268" spans="1:4" ht="15" customHeight="1">
      <c r="A268" s="50">
        <v>133</v>
      </c>
      <c r="B268" s="91" t="s">
        <v>481</v>
      </c>
      <c r="C268" s="24">
        <v>220000</v>
      </c>
      <c r="D268" s="302"/>
    </row>
    <row r="269" spans="1:4" ht="15.75" thickBot="1">
      <c r="A269" s="92"/>
      <c r="B269" s="83"/>
      <c r="C269" s="40"/>
      <c r="D269" s="302"/>
    </row>
    <row r="270" spans="1:4" ht="15.75" thickBot="1">
      <c r="A270" s="92"/>
      <c r="B270" s="19" t="s">
        <v>219</v>
      </c>
      <c r="C270" s="40"/>
    </row>
    <row r="271" spans="1:4">
      <c r="A271" s="50">
        <v>134</v>
      </c>
      <c r="B271" s="91" t="s">
        <v>220</v>
      </c>
      <c r="C271" s="24">
        <v>220000</v>
      </c>
    </row>
    <row r="272" spans="1:4" ht="15" customHeight="1">
      <c r="A272" s="50">
        <v>135</v>
      </c>
      <c r="B272" s="91" t="s">
        <v>221</v>
      </c>
      <c r="C272" s="24">
        <v>220000</v>
      </c>
    </row>
    <row r="273" spans="1:3" ht="15.75" thickBot="1">
      <c r="A273" s="92"/>
      <c r="B273" s="83"/>
      <c r="C273" s="40"/>
    </row>
    <row r="274" spans="1:3" ht="15.75" thickBot="1">
      <c r="A274" s="175"/>
      <c r="B274" s="19" t="s">
        <v>222</v>
      </c>
      <c r="C274" s="40"/>
    </row>
    <row r="275" spans="1:3">
      <c r="A275" s="50">
        <v>136</v>
      </c>
      <c r="B275" s="91" t="s">
        <v>223</v>
      </c>
      <c r="C275" s="124">
        <v>220000</v>
      </c>
    </row>
    <row r="276" spans="1:3">
      <c r="A276" s="50">
        <v>137</v>
      </c>
      <c r="B276" s="89" t="s">
        <v>224</v>
      </c>
      <c r="C276" s="24">
        <v>220000</v>
      </c>
    </row>
    <row r="277" spans="1:3">
      <c r="A277" s="50">
        <v>138</v>
      </c>
      <c r="B277" s="89" t="s">
        <v>225</v>
      </c>
      <c r="C277" s="24">
        <v>220000</v>
      </c>
    </row>
    <row r="278" spans="1:3" ht="15.75" thickBot="1">
      <c r="A278" s="92"/>
      <c r="B278" s="83"/>
      <c r="C278" s="40"/>
    </row>
    <row r="279" spans="1:3" ht="15.75" thickBot="1">
      <c r="A279" s="176"/>
      <c r="B279" s="19" t="s">
        <v>226</v>
      </c>
      <c r="C279" s="40"/>
    </row>
    <row r="280" spans="1:3">
      <c r="A280" s="50">
        <v>139</v>
      </c>
      <c r="B280" s="91" t="s">
        <v>227</v>
      </c>
      <c r="C280" s="24">
        <v>220000</v>
      </c>
    </row>
    <row r="281" spans="1:3" ht="15.75" thickBot="1">
      <c r="A281" s="92"/>
      <c r="B281" s="83"/>
      <c r="C281" s="40"/>
    </row>
    <row r="282" spans="1:3" ht="15.75" thickBot="1">
      <c r="A282" s="92"/>
      <c r="B282" s="19" t="s">
        <v>228</v>
      </c>
      <c r="C282" s="40"/>
    </row>
    <row r="283" spans="1:3">
      <c r="A283" s="50">
        <v>140</v>
      </c>
      <c r="B283" s="89" t="s">
        <v>230</v>
      </c>
      <c r="C283" s="124">
        <v>220000</v>
      </c>
    </row>
    <row r="284" spans="1:3">
      <c r="A284" s="92"/>
      <c r="B284" s="83"/>
      <c r="C284" s="59"/>
    </row>
    <row r="285" spans="1:3">
      <c r="A285" s="92"/>
      <c r="B285" s="267" t="s">
        <v>235</v>
      </c>
      <c r="C285" s="272"/>
    </row>
    <row r="286" spans="1:3" ht="15.75" thickBot="1">
      <c r="A286" s="92"/>
      <c r="B286" s="46"/>
      <c r="C286" s="39"/>
    </row>
    <row r="287" spans="1:3" ht="15.75" thickBot="1">
      <c r="A287" s="92"/>
      <c r="B287" s="19" t="s">
        <v>236</v>
      </c>
      <c r="C287" s="59"/>
    </row>
    <row r="288" spans="1:3" ht="15" customHeight="1">
      <c r="A288" s="50">
        <v>141</v>
      </c>
      <c r="B288" s="91" t="s">
        <v>237</v>
      </c>
      <c r="C288" s="24">
        <v>220000</v>
      </c>
    </row>
    <row r="289" spans="1:4" ht="15.75" thickBot="1">
      <c r="A289" s="92"/>
      <c r="B289" s="46"/>
      <c r="C289" s="39"/>
    </row>
    <row r="290" spans="1:4" ht="15.75" thickBot="1">
      <c r="A290" s="92"/>
      <c r="B290" s="208" t="s">
        <v>34</v>
      </c>
      <c r="C290" s="57">
        <v>2200000</v>
      </c>
    </row>
    <row r="291" spans="1:4" ht="15.75" thickBot="1">
      <c r="A291" s="92"/>
      <c r="B291" s="46"/>
      <c r="C291" s="40"/>
    </row>
    <row r="292" spans="1:4" ht="15.75" thickBot="1">
      <c r="A292" s="92"/>
      <c r="B292" s="208" t="s">
        <v>8</v>
      </c>
      <c r="C292" s="58">
        <v>37561317</v>
      </c>
    </row>
    <row r="293" spans="1:4">
      <c r="A293" s="92"/>
      <c r="B293" s="46"/>
      <c r="C293" s="39"/>
    </row>
    <row r="294" spans="1:4">
      <c r="A294" s="92"/>
      <c r="B294" s="46" t="s">
        <v>238</v>
      </c>
      <c r="C294" s="39"/>
    </row>
    <row r="295" spans="1:4">
      <c r="A295" s="92"/>
      <c r="B295" s="46"/>
      <c r="C295" s="39"/>
    </row>
    <row r="296" spans="1:4" ht="25.5" customHeight="1">
      <c r="A296" s="92"/>
      <c r="B296" s="46" t="s">
        <v>239</v>
      </c>
      <c r="C296" s="40"/>
      <c r="D296" s="302"/>
    </row>
    <row r="297" spans="1:4">
      <c r="A297" s="92"/>
      <c r="B297" s="46" t="s">
        <v>240</v>
      </c>
      <c r="C297" s="40"/>
    </row>
    <row r="298" spans="1:4">
      <c r="A298" s="92"/>
      <c r="B298" s="83" t="s">
        <v>241</v>
      </c>
      <c r="C298" s="98"/>
    </row>
    <row r="299" spans="1:4">
      <c r="A299" s="92"/>
      <c r="B299" s="83" t="s">
        <v>242</v>
      </c>
      <c r="C299" s="98"/>
    </row>
    <row r="300" spans="1:4">
      <c r="A300" s="92"/>
      <c r="B300" s="83" t="s">
        <v>243</v>
      </c>
      <c r="C300" s="98"/>
      <c r="D300" s="302"/>
    </row>
    <row r="301" spans="1:4">
      <c r="A301" s="92"/>
      <c r="B301" s="83" t="s">
        <v>244</v>
      </c>
      <c r="C301" s="98"/>
    </row>
    <row r="302" spans="1:4">
      <c r="A302" s="92"/>
      <c r="B302" s="83" t="s">
        <v>245</v>
      </c>
      <c r="C302" s="98"/>
    </row>
    <row r="303" spans="1:4">
      <c r="A303" s="92"/>
      <c r="B303" s="83" t="s">
        <v>246</v>
      </c>
      <c r="C303" s="98"/>
    </row>
    <row r="304" spans="1:4">
      <c r="A304" s="92"/>
      <c r="B304" s="273"/>
      <c r="C304" s="274"/>
    </row>
    <row r="305" spans="1:4">
      <c r="A305" s="92"/>
      <c r="B305" s="83"/>
      <c r="C305" s="59"/>
    </row>
    <row r="306" spans="1:4">
      <c r="A306" s="92"/>
      <c r="B306" s="83"/>
      <c r="C306" s="59"/>
      <c r="D306" s="278"/>
    </row>
    <row r="307" spans="1:4">
      <c r="A307" s="92"/>
      <c r="B307" s="83"/>
      <c r="C307" s="59"/>
    </row>
    <row r="308" spans="1:4">
      <c r="A308" s="92"/>
      <c r="B308" s="83"/>
      <c r="C308" s="59"/>
    </row>
    <row r="309" spans="1:4" ht="15.75" customHeight="1">
      <c r="B309" s="363" t="s">
        <v>248</v>
      </c>
      <c r="C309" s="363"/>
    </row>
    <row r="310" spans="1:4" ht="18">
      <c r="A310" s="11"/>
      <c r="B310" s="139"/>
      <c r="C310" s="140"/>
    </row>
    <row r="311" spans="1:4" ht="25.5">
      <c r="A311" s="11"/>
      <c r="B311" s="12" t="s">
        <v>3</v>
      </c>
      <c r="C311" s="12" t="s">
        <v>4</v>
      </c>
    </row>
    <row r="312" spans="1:4" ht="15.75">
      <c r="C312" s="142"/>
    </row>
    <row r="313" spans="1:4">
      <c r="A313" s="144"/>
      <c r="B313" s="145" t="s">
        <v>249</v>
      </c>
      <c r="C313" s="146"/>
    </row>
    <row r="314" spans="1:4" ht="15" customHeight="1">
      <c r="A314" s="35">
        <v>142</v>
      </c>
      <c r="B314" s="149" t="s">
        <v>250</v>
      </c>
      <c r="C314" s="150">
        <v>0</v>
      </c>
    </row>
    <row r="315" spans="1:4" ht="15.75" thickBot="1">
      <c r="A315" s="11"/>
      <c r="B315" s="151"/>
      <c r="C315" s="127"/>
    </row>
    <row r="316" spans="1:4" ht="15.75" thickBot="1">
      <c r="A316" s="11"/>
      <c r="B316" s="56" t="s">
        <v>34</v>
      </c>
      <c r="C316" s="57">
        <v>0</v>
      </c>
    </row>
    <row r="317" spans="1:4">
      <c r="A317" s="11"/>
      <c r="B317" s="151"/>
      <c r="C317" s="127"/>
    </row>
    <row r="318" spans="1:4" ht="15.75" customHeight="1">
      <c r="B318" s="363" t="s">
        <v>251</v>
      </c>
      <c r="C318" s="363"/>
    </row>
    <row r="319" spans="1:4" ht="18">
      <c r="A319" s="11"/>
      <c r="B319" s="139"/>
      <c r="C319" s="140"/>
    </row>
    <row r="320" spans="1:4" ht="25.5">
      <c r="A320" s="11"/>
      <c r="B320" s="12" t="s">
        <v>3</v>
      </c>
      <c r="C320" s="12" t="s">
        <v>4</v>
      </c>
    </row>
    <row r="321" spans="1:3" ht="18">
      <c r="A321" s="11"/>
      <c r="B321" s="155" t="s">
        <v>252</v>
      </c>
      <c r="C321" s="138"/>
    </row>
    <row r="322" spans="1:3">
      <c r="A322" s="144"/>
      <c r="B322" s="157" t="s">
        <v>253</v>
      </c>
      <c r="C322" s="16"/>
    </row>
    <row r="323" spans="1:3">
      <c r="A323" s="35">
        <v>143</v>
      </c>
      <c r="B323" s="47" t="s">
        <v>254</v>
      </c>
      <c r="C323" s="160">
        <v>346770</v>
      </c>
    </row>
    <row r="324" spans="1:3">
      <c r="A324" s="35">
        <v>144</v>
      </c>
      <c r="B324" s="47" t="s">
        <v>482</v>
      </c>
      <c r="C324" s="160">
        <v>554393</v>
      </c>
    </row>
    <row r="325" spans="1:3" ht="15.75" thickBot="1">
      <c r="A325" s="161"/>
      <c r="B325" s="241"/>
      <c r="C325" s="242"/>
    </row>
    <row r="326" spans="1:3" ht="15.75" thickBot="1">
      <c r="A326" s="161"/>
      <c r="B326" s="56" t="s">
        <v>34</v>
      </c>
      <c r="C326" s="57">
        <v>901163</v>
      </c>
    </row>
    <row r="327" spans="1:3">
      <c r="A327" s="161"/>
      <c r="B327" s="126"/>
      <c r="C327" s="127"/>
    </row>
    <row r="328" spans="1:3" ht="15.75">
      <c r="B328" s="363" t="s">
        <v>251</v>
      </c>
      <c r="C328" s="363"/>
    </row>
    <row r="329" spans="1:3" ht="18">
      <c r="A329" s="11"/>
      <c r="B329" s="139"/>
      <c r="C329" s="140"/>
    </row>
    <row r="330" spans="1:3" ht="25.5">
      <c r="A330" s="11"/>
      <c r="B330" s="12" t="s">
        <v>3</v>
      </c>
      <c r="C330" s="12" t="s">
        <v>4</v>
      </c>
    </row>
    <row r="331" spans="1:3">
      <c r="A331" s="11"/>
      <c r="B331" s="16"/>
      <c r="C331" s="16"/>
    </row>
    <row r="332" spans="1:3">
      <c r="A332" s="144"/>
      <c r="B332" s="162" t="s">
        <v>257</v>
      </c>
      <c r="C332" s="163"/>
    </row>
    <row r="333" spans="1:3">
      <c r="A333" s="35">
        <v>145</v>
      </c>
      <c r="B333" s="164" t="s">
        <v>258</v>
      </c>
      <c r="C333" s="160">
        <v>410516</v>
      </c>
    </row>
    <row r="334" spans="1:3">
      <c r="A334" s="35">
        <v>146</v>
      </c>
      <c r="B334" s="164" t="s">
        <v>259</v>
      </c>
      <c r="C334" s="160">
        <v>410516</v>
      </c>
    </row>
    <row r="335" spans="1:3" ht="15.75" thickBot="1"/>
    <row r="336" spans="1:3" ht="15.75" thickBot="1">
      <c r="B336" s="56" t="s">
        <v>34</v>
      </c>
      <c r="C336" s="57">
        <v>821032</v>
      </c>
    </row>
    <row r="337" spans="1:4">
      <c r="C337" s="165"/>
    </row>
    <row r="338" spans="1:4" ht="15.75" customHeight="1">
      <c r="B338" s="363" t="s">
        <v>251</v>
      </c>
      <c r="C338" s="363"/>
    </row>
    <row r="339" spans="1:4" ht="18">
      <c r="A339" s="11"/>
      <c r="B339" s="139"/>
      <c r="C339" s="140"/>
    </row>
    <row r="340" spans="1:4" ht="25.5">
      <c r="A340" s="11"/>
      <c r="B340" s="12" t="s">
        <v>3</v>
      </c>
      <c r="C340" s="12" t="s">
        <v>4</v>
      </c>
    </row>
    <row r="341" spans="1:4" ht="18">
      <c r="A341" s="11"/>
      <c r="B341" s="155" t="s">
        <v>252</v>
      </c>
      <c r="C341" s="138"/>
    </row>
    <row r="342" spans="1:4">
      <c r="A342" s="11"/>
      <c r="B342" s="168" t="s">
        <v>261</v>
      </c>
      <c r="C342" s="169"/>
    </row>
    <row r="343" spans="1:4" ht="15" customHeight="1">
      <c r="A343" s="35">
        <v>147</v>
      </c>
      <c r="B343" s="149" t="s">
        <v>260</v>
      </c>
      <c r="C343" s="160">
        <v>821032</v>
      </c>
    </row>
    <row r="344" spans="1:4" ht="15.75" thickBot="1">
      <c r="C344" s="165"/>
    </row>
    <row r="345" spans="1:4" ht="15.75" thickBot="1">
      <c r="B345" s="56" t="s">
        <v>34</v>
      </c>
      <c r="C345" s="57">
        <v>821032</v>
      </c>
    </row>
    <row r="346" spans="1:4">
      <c r="C346" s="165"/>
    </row>
    <row r="347" spans="1:4" ht="15.75" customHeight="1">
      <c r="B347" s="363" t="s">
        <v>251</v>
      </c>
      <c r="C347" s="363"/>
    </row>
    <row r="348" spans="1:4" ht="18">
      <c r="A348" s="11"/>
      <c r="B348" s="139"/>
      <c r="C348" s="140"/>
    </row>
    <row r="349" spans="1:4" ht="25.5">
      <c r="A349" s="11"/>
      <c r="B349" s="12" t="s">
        <v>3</v>
      </c>
      <c r="C349" s="12" t="s">
        <v>4</v>
      </c>
    </row>
    <row r="350" spans="1:4" ht="18">
      <c r="A350" s="11"/>
      <c r="B350" s="155" t="s">
        <v>252</v>
      </c>
      <c r="C350" s="138"/>
    </row>
    <row r="351" spans="1:4">
      <c r="A351" s="173"/>
      <c r="B351" s="162" t="s">
        <v>263</v>
      </c>
      <c r="C351" s="174"/>
      <c r="D351" s="176"/>
    </row>
    <row r="352" spans="1:4" ht="15" customHeight="1">
      <c r="A352" s="35">
        <v>148</v>
      </c>
      <c r="B352" s="54" t="s">
        <v>264</v>
      </c>
      <c r="C352" s="72">
        <v>835000</v>
      </c>
      <c r="D352" s="302"/>
    </row>
    <row r="353" spans="1:4" ht="15" customHeight="1">
      <c r="A353" s="35">
        <v>149</v>
      </c>
      <c r="B353" s="54" t="s">
        <v>343</v>
      </c>
      <c r="C353" s="72">
        <v>331500</v>
      </c>
      <c r="D353" s="176"/>
    </row>
    <row r="354" spans="1:4" ht="15" customHeight="1">
      <c r="A354" s="35">
        <v>150</v>
      </c>
      <c r="B354" s="54" t="s">
        <v>55</v>
      </c>
      <c r="C354" s="72">
        <v>625000</v>
      </c>
      <c r="D354" s="176"/>
    </row>
    <row r="355" spans="1:4" ht="15.75" thickBot="1">
      <c r="C355" s="165"/>
      <c r="D355" s="176"/>
    </row>
    <row r="356" spans="1:4" ht="15.75" thickBot="1">
      <c r="B356" s="56" t="s">
        <v>34</v>
      </c>
      <c r="C356" s="57">
        <v>1791500</v>
      </c>
      <c r="D356" s="176"/>
    </row>
    <row r="357" spans="1:4">
      <c r="C357" s="165"/>
      <c r="D357" s="176"/>
    </row>
    <row r="358" spans="1:4" ht="15.75" customHeight="1">
      <c r="B358" s="363" t="s">
        <v>251</v>
      </c>
      <c r="C358" s="363"/>
      <c r="D358" s="176"/>
    </row>
    <row r="359" spans="1:4" ht="18">
      <c r="A359" s="11"/>
      <c r="B359" s="139"/>
      <c r="C359" s="140"/>
      <c r="D359" s="176"/>
    </row>
    <row r="360" spans="1:4" ht="25.5">
      <c r="A360" s="11"/>
      <c r="B360" s="12" t="s">
        <v>3</v>
      </c>
      <c r="C360" s="12" t="s">
        <v>4</v>
      </c>
      <c r="D360" s="176"/>
    </row>
    <row r="361" spans="1:4" ht="18">
      <c r="A361" s="11"/>
      <c r="B361" s="155" t="s">
        <v>252</v>
      </c>
      <c r="C361" s="138"/>
      <c r="D361" s="176"/>
    </row>
    <row r="362" spans="1:4">
      <c r="A362" s="173"/>
      <c r="B362" s="162" t="s">
        <v>265</v>
      </c>
      <c r="C362" s="21"/>
      <c r="D362" s="176"/>
    </row>
    <row r="363" spans="1:4" s="176" customFormat="1" ht="15" customHeight="1">
      <c r="A363" s="50">
        <v>151</v>
      </c>
      <c r="B363" s="47" t="s">
        <v>266</v>
      </c>
      <c r="C363" s="24">
        <v>277509</v>
      </c>
    </row>
    <row r="364" spans="1:4" ht="15.75" thickBot="1">
      <c r="C364" s="165"/>
      <c r="D364" s="176"/>
    </row>
    <row r="365" spans="1:4" ht="15.75" thickBot="1">
      <c r="B365" s="56" t="s">
        <v>34</v>
      </c>
      <c r="C365" s="57">
        <v>277509</v>
      </c>
      <c r="D365" s="176"/>
    </row>
    <row r="366" spans="1:4">
      <c r="C366" s="165"/>
      <c r="D366" s="176"/>
    </row>
    <row r="367" spans="1:4" ht="15.75" customHeight="1">
      <c r="B367" s="363" t="s">
        <v>251</v>
      </c>
      <c r="C367" s="363"/>
    </row>
    <row r="368" spans="1:4" ht="18">
      <c r="A368" s="11"/>
      <c r="B368" s="139"/>
      <c r="C368" s="140"/>
    </row>
    <row r="369" spans="1:3" ht="25.5">
      <c r="A369" s="11"/>
      <c r="B369" s="12" t="s">
        <v>3</v>
      </c>
      <c r="C369" s="12" t="s">
        <v>4</v>
      </c>
    </row>
    <row r="370" spans="1:3" ht="18">
      <c r="A370" s="11"/>
      <c r="B370" s="155" t="s">
        <v>252</v>
      </c>
      <c r="C370" s="138"/>
    </row>
    <row r="371" spans="1:3">
      <c r="A371" s="144"/>
      <c r="B371" s="162" t="s">
        <v>344</v>
      </c>
      <c r="C371" s="163"/>
    </row>
    <row r="372" spans="1:3">
      <c r="A372" s="35">
        <v>152</v>
      </c>
      <c r="B372" s="164" t="s">
        <v>345</v>
      </c>
      <c r="C372" s="160">
        <v>345000</v>
      </c>
    </row>
    <row r="373" spans="1:3">
      <c r="A373" s="35">
        <v>156</v>
      </c>
      <c r="B373" s="164" t="s">
        <v>498</v>
      </c>
      <c r="C373" s="160">
        <v>278000</v>
      </c>
    </row>
    <row r="374" spans="1:3">
      <c r="A374" s="35">
        <v>154</v>
      </c>
      <c r="B374" s="149" t="s">
        <v>350</v>
      </c>
      <c r="C374" s="160">
        <v>60000</v>
      </c>
    </row>
    <row r="375" spans="1:3" ht="15.75" thickBot="1">
      <c r="C375" s="165"/>
    </row>
    <row r="376" spans="1:3" ht="15.75" thickBot="1">
      <c r="B376" s="56" t="s">
        <v>34</v>
      </c>
      <c r="C376" s="57">
        <v>683000</v>
      </c>
    </row>
    <row r="377" spans="1:3">
      <c r="C377" s="165"/>
    </row>
    <row r="378" spans="1:3">
      <c r="B378" s="178" t="s">
        <v>502</v>
      </c>
    </row>
    <row r="379" spans="1:3">
      <c r="B379" s="178"/>
    </row>
    <row r="380" spans="1:3" ht="25.5">
      <c r="B380" s="12" t="s">
        <v>3</v>
      </c>
      <c r="C380" s="12" t="s">
        <v>4</v>
      </c>
    </row>
    <row r="381" spans="1:3">
      <c r="A381" s="35">
        <v>155</v>
      </c>
      <c r="B381" s="47" t="s">
        <v>280</v>
      </c>
      <c r="C381" s="88">
        <v>714000</v>
      </c>
    </row>
    <row r="382" spans="1:3">
      <c r="A382" s="35">
        <v>156</v>
      </c>
      <c r="B382" s="47" t="s">
        <v>281</v>
      </c>
      <c r="C382" s="88">
        <v>533000</v>
      </c>
    </row>
    <row r="383" spans="1:3">
      <c r="A383" s="35">
        <v>157</v>
      </c>
      <c r="B383" s="47" t="s">
        <v>282</v>
      </c>
      <c r="C383" s="88">
        <v>533000</v>
      </c>
    </row>
    <row r="384" spans="1:3">
      <c r="A384" s="35">
        <v>158</v>
      </c>
      <c r="B384" s="47" t="s">
        <v>284</v>
      </c>
      <c r="C384" s="88">
        <v>307000</v>
      </c>
    </row>
    <row r="385" spans="1:4" ht="15" customHeight="1">
      <c r="A385" s="35">
        <v>159</v>
      </c>
      <c r="B385" s="47" t="s">
        <v>285</v>
      </c>
      <c r="C385" s="88">
        <v>508000</v>
      </c>
    </row>
    <row r="386" spans="1:4" ht="15" customHeight="1">
      <c r="A386" s="35">
        <v>160</v>
      </c>
      <c r="B386" s="47" t="s">
        <v>286</v>
      </c>
      <c r="C386" s="88">
        <v>472000</v>
      </c>
    </row>
    <row r="387" spans="1:4" ht="15" customHeight="1">
      <c r="A387" s="35">
        <v>161</v>
      </c>
      <c r="B387" s="47" t="s">
        <v>406</v>
      </c>
      <c r="C387" s="88">
        <v>498000</v>
      </c>
    </row>
    <row r="388" spans="1:4" ht="15" customHeight="1">
      <c r="A388" s="35">
        <v>162</v>
      </c>
      <c r="B388" s="47" t="s">
        <v>487</v>
      </c>
      <c r="C388" s="88">
        <v>249000</v>
      </c>
    </row>
    <row r="389" spans="1:4" ht="15.75" thickBot="1">
      <c r="A389" t="s">
        <v>494</v>
      </c>
      <c r="C389" s="229"/>
    </row>
    <row r="390" spans="1:4" ht="15.75" thickBot="1">
      <c r="B390" s="56" t="s">
        <v>34</v>
      </c>
      <c r="C390" s="232">
        <v>3814000</v>
      </c>
    </row>
    <row r="391" spans="1:4" s="74" customFormat="1">
      <c r="C391" s="20"/>
    </row>
    <row r="392" spans="1:4">
      <c r="C392" s="165"/>
    </row>
    <row r="393" spans="1:4" ht="15" customHeight="1">
      <c r="C393" s="165"/>
    </row>
    <row r="394" spans="1:4">
      <c r="C394" s="165"/>
    </row>
    <row r="395" spans="1:4">
      <c r="A395" s="192"/>
      <c r="B395" s="254"/>
      <c r="C395" s="254"/>
      <c r="D395" s="278"/>
    </row>
    <row r="396" spans="1:4" ht="15" customHeight="1">
      <c r="A396" s="192"/>
      <c r="B396" s="254"/>
      <c r="C396" s="254"/>
      <c r="D396" s="278"/>
    </row>
    <row r="397" spans="1:4" ht="15" customHeight="1">
      <c r="A397" s="192"/>
      <c r="B397" s="83"/>
      <c r="C397" s="195"/>
      <c r="D397" s="278"/>
    </row>
    <row r="398" spans="1:4">
      <c r="A398" s="192"/>
      <c r="B398" s="83"/>
      <c r="C398" s="195"/>
      <c r="D398" s="278"/>
    </row>
    <row r="399" spans="1:4">
      <c r="A399" s="192"/>
      <c r="B399" s="83"/>
      <c r="C399" s="195"/>
      <c r="D399" s="278"/>
    </row>
    <row r="400" spans="1:4">
      <c r="A400" s="192"/>
      <c r="B400" s="83"/>
      <c r="C400" s="195"/>
      <c r="D400" s="278"/>
    </row>
    <row r="401" spans="1:4">
      <c r="A401" s="192"/>
      <c r="B401" s="83"/>
      <c r="C401" s="195"/>
      <c r="D401" s="278"/>
    </row>
    <row r="402" spans="1:4">
      <c r="A402" s="192"/>
      <c r="B402" s="83"/>
      <c r="C402" s="195"/>
      <c r="D402" s="278"/>
    </row>
    <row r="403" spans="1:4">
      <c r="D403" s="278"/>
    </row>
    <row r="404" spans="1:4">
      <c r="D404" s="278"/>
    </row>
    <row r="405" spans="1:4">
      <c r="D405" s="278"/>
    </row>
    <row r="406" spans="1:4">
      <c r="D406" s="278"/>
    </row>
    <row r="407" spans="1:4">
      <c r="D407" s="278"/>
    </row>
    <row r="408" spans="1:4">
      <c r="D408" s="278"/>
    </row>
    <row r="409" spans="1:4">
      <c r="D409" s="278"/>
    </row>
    <row r="410" spans="1:4">
      <c r="D410" s="278"/>
    </row>
    <row r="411" spans="1:4">
      <c r="D411" s="278"/>
    </row>
    <row r="412" spans="1:4">
      <c r="D412" s="278"/>
    </row>
    <row r="413" spans="1:4">
      <c r="D413" s="278"/>
    </row>
    <row r="414" spans="1:4">
      <c r="D414" s="278"/>
    </row>
    <row r="415" spans="1:4">
      <c r="D415" s="278"/>
    </row>
    <row r="416" spans="1:4">
      <c r="A416" s="192"/>
      <c r="B416" s="83"/>
      <c r="C416" s="195"/>
      <c r="D416" s="278"/>
    </row>
    <row r="417" spans="1:4">
      <c r="A417" s="192"/>
      <c r="B417" s="83"/>
      <c r="C417" s="195"/>
      <c r="D417" s="278"/>
    </row>
    <row r="418" spans="1:4">
      <c r="A418" s="192"/>
      <c r="B418" s="3"/>
      <c r="C418" s="195"/>
      <c r="D418" s="278"/>
    </row>
    <row r="419" spans="1:4">
      <c r="A419" s="192"/>
      <c r="B419" s="3"/>
      <c r="C419" s="195"/>
      <c r="D419" s="278"/>
    </row>
    <row r="420" spans="1:4">
      <c r="A420" s="21"/>
      <c r="B420" s="3"/>
      <c r="C420" s="3"/>
      <c r="D420" s="278"/>
    </row>
    <row r="421" spans="1:4">
      <c r="A421" s="21"/>
      <c r="B421" s="3"/>
      <c r="C421" s="3"/>
      <c r="D421" s="278"/>
    </row>
    <row r="422" spans="1:4">
      <c r="A422" s="21"/>
      <c r="B422" s="3"/>
      <c r="C422" s="3"/>
      <c r="D422" s="278"/>
    </row>
    <row r="423" spans="1:4">
      <c r="A423" s="21"/>
      <c r="B423" s="3"/>
      <c r="C423" s="3"/>
      <c r="D423" s="278"/>
    </row>
    <row r="424" spans="1:4">
      <c r="A424" s="21"/>
      <c r="B424" s="3"/>
      <c r="C424" s="3"/>
      <c r="D424" s="278"/>
    </row>
    <row r="425" spans="1:4">
      <c r="A425" s="21"/>
      <c r="B425" s="3"/>
      <c r="C425" s="3"/>
      <c r="D425" s="278"/>
    </row>
    <row r="426" spans="1:4">
      <c r="A426" s="21"/>
      <c r="B426" s="3"/>
      <c r="C426" s="3"/>
      <c r="D426" s="278"/>
    </row>
    <row r="427" spans="1:4">
      <c r="A427" s="21"/>
      <c r="B427" s="3"/>
      <c r="C427" s="3"/>
      <c r="D427" s="278"/>
    </row>
    <row r="428" spans="1:4">
      <c r="A428" s="21"/>
      <c r="B428" s="3"/>
      <c r="C428" s="3"/>
      <c r="D428" s="278"/>
    </row>
    <row r="429" spans="1:4">
      <c r="A429" s="21"/>
      <c r="B429" s="3"/>
      <c r="C429" s="3"/>
      <c r="D429" s="278"/>
    </row>
    <row r="430" spans="1:4">
      <c r="A430" s="21"/>
      <c r="B430" s="3"/>
      <c r="C430" s="3"/>
      <c r="D430" s="278"/>
    </row>
    <row r="431" spans="1:4">
      <c r="A431" s="21"/>
      <c r="B431" s="3"/>
      <c r="C431" s="3"/>
      <c r="D431" s="278"/>
    </row>
    <row r="432" spans="1:4">
      <c r="A432" s="21"/>
      <c r="B432" s="3"/>
      <c r="C432" s="3"/>
      <c r="D432" s="278"/>
    </row>
    <row r="433" spans="1:4">
      <c r="A433" s="21"/>
      <c r="B433" s="3"/>
      <c r="C433" s="3"/>
      <c r="D433" s="278"/>
    </row>
    <row r="434" spans="1:4">
      <c r="A434" s="21"/>
      <c r="B434" s="3"/>
      <c r="C434" s="3"/>
      <c r="D434" s="278"/>
    </row>
    <row r="435" spans="1:4">
      <c r="A435" s="21"/>
      <c r="B435" s="3"/>
      <c r="C435" s="3"/>
      <c r="D435" s="278"/>
    </row>
    <row r="436" spans="1:4">
      <c r="A436" s="21"/>
      <c r="B436" s="3"/>
      <c r="C436" s="3"/>
      <c r="D436" s="278"/>
    </row>
    <row r="437" spans="1:4">
      <c r="A437" s="21"/>
      <c r="B437" s="3"/>
      <c r="C437" s="3"/>
      <c r="D437" s="278"/>
    </row>
    <row r="438" spans="1:4">
      <c r="A438" s="21"/>
      <c r="B438" s="3"/>
      <c r="C438" s="3"/>
      <c r="D438" s="278"/>
    </row>
    <row r="439" spans="1:4">
      <c r="A439" s="21"/>
      <c r="B439" s="3"/>
      <c r="C439" s="3"/>
      <c r="D439" s="278"/>
    </row>
    <row r="440" spans="1:4">
      <c r="A440" s="21"/>
      <c r="B440" s="3"/>
      <c r="C440" s="3"/>
      <c r="D440" s="278"/>
    </row>
    <row r="441" spans="1:4">
      <c r="A441" s="21"/>
      <c r="B441" s="3"/>
      <c r="C441" s="3"/>
      <c r="D441" s="278"/>
    </row>
    <row r="442" spans="1:4">
      <c r="A442" s="21"/>
      <c r="B442" s="3"/>
      <c r="C442" s="3"/>
      <c r="D442" s="278"/>
    </row>
    <row r="443" spans="1:4">
      <c r="A443" s="21"/>
      <c r="B443" s="3"/>
      <c r="C443" s="3"/>
      <c r="D443" s="278"/>
    </row>
    <row r="444" spans="1:4">
      <c r="A444" s="21"/>
      <c r="B444" s="3"/>
      <c r="C444" s="3"/>
      <c r="D444" s="278"/>
    </row>
    <row r="445" spans="1:4">
      <c r="A445" s="21"/>
      <c r="B445" s="3"/>
      <c r="C445" s="3"/>
      <c r="D445" s="278"/>
    </row>
    <row r="446" spans="1:4">
      <c r="A446" s="21"/>
      <c r="B446" s="3"/>
      <c r="C446" s="3"/>
      <c r="D446" s="278"/>
    </row>
    <row r="447" spans="1:4">
      <c r="A447" s="21"/>
      <c r="B447" s="3"/>
      <c r="C447" s="3"/>
      <c r="D447" s="278"/>
    </row>
    <row r="448" spans="1:4">
      <c r="A448" s="21"/>
      <c r="B448" s="3"/>
      <c r="C448" s="3"/>
      <c r="D448" s="278"/>
    </row>
    <row r="449" spans="1:4">
      <c r="A449" s="21"/>
      <c r="B449" s="3"/>
      <c r="C449" s="3"/>
      <c r="D449" s="278"/>
    </row>
    <row r="450" spans="1:4">
      <c r="A450" s="21"/>
      <c r="B450" s="3"/>
      <c r="C450" s="3"/>
      <c r="D450" s="278"/>
    </row>
    <row r="451" spans="1:4">
      <c r="A451" s="21"/>
      <c r="B451" s="3"/>
      <c r="C451" s="3"/>
      <c r="D451" s="278"/>
    </row>
    <row r="452" spans="1:4">
      <c r="A452" s="192"/>
      <c r="B452" s="3"/>
      <c r="C452" s="195"/>
      <c r="D452" s="278"/>
    </row>
    <row r="453" spans="1:4">
      <c r="A453" s="192"/>
      <c r="B453" s="3"/>
      <c r="C453" s="195"/>
      <c r="D453" s="278"/>
    </row>
    <row r="454" spans="1:4">
      <c r="A454" s="192"/>
      <c r="B454" s="83"/>
      <c r="C454" s="195"/>
      <c r="D454" s="278"/>
    </row>
    <row r="455" spans="1:4">
      <c r="A455" s="192"/>
      <c r="B455" s="83"/>
      <c r="C455" s="195"/>
      <c r="D455" s="278"/>
    </row>
    <row r="456" spans="1:4">
      <c r="A456" s="192"/>
      <c r="B456" s="83"/>
      <c r="C456" s="195"/>
      <c r="D456" s="278"/>
    </row>
    <row r="457" spans="1:4">
      <c r="A457" s="192"/>
      <c r="B457" s="83"/>
      <c r="C457" s="195"/>
      <c r="D457" s="278"/>
    </row>
    <row r="458" spans="1:4">
      <c r="A458" s="192"/>
      <c r="B458" s="83"/>
      <c r="C458" s="195"/>
      <c r="D458" s="278"/>
    </row>
    <row r="459" spans="1:4">
      <c r="A459" s="192"/>
      <c r="B459" s="83"/>
      <c r="C459" s="195"/>
      <c r="D459" s="278"/>
    </row>
    <row r="460" spans="1:4">
      <c r="A460" s="192"/>
      <c r="B460" s="83"/>
      <c r="C460" s="195"/>
      <c r="D460" s="278"/>
    </row>
    <row r="461" spans="1:4">
      <c r="A461" s="192"/>
      <c r="B461" s="83"/>
      <c r="C461" s="195"/>
      <c r="D461" s="278"/>
    </row>
    <row r="462" spans="1:4">
      <c r="A462" s="192"/>
      <c r="B462" s="254"/>
      <c r="C462" s="254"/>
      <c r="D462" s="278"/>
    </row>
    <row r="463" spans="1:4">
      <c r="A463" s="192"/>
      <c r="B463" s="254"/>
      <c r="C463" s="254"/>
      <c r="D463" s="278"/>
    </row>
    <row r="464" spans="1:4">
      <c r="A464" s="192"/>
      <c r="B464" s="83"/>
      <c r="C464" s="195"/>
      <c r="D464" s="278"/>
    </row>
    <row r="465" spans="1:4">
      <c r="A465" s="192"/>
      <c r="B465" s="83"/>
      <c r="C465" s="195"/>
      <c r="D465" s="278"/>
    </row>
    <row r="466" spans="1:4">
      <c r="A466" s="192"/>
      <c r="B466" s="83"/>
      <c r="C466" s="195"/>
      <c r="D466" s="278"/>
    </row>
    <row r="467" spans="1:4">
      <c r="A467" s="192"/>
      <c r="B467" s="83"/>
      <c r="C467" s="195"/>
      <c r="D467" s="278"/>
    </row>
    <row r="468" spans="1:4">
      <c r="A468" s="192"/>
      <c r="B468" s="83"/>
      <c r="C468" s="195"/>
      <c r="D468" s="278"/>
    </row>
    <row r="469" spans="1:4">
      <c r="A469" s="192"/>
      <c r="B469" s="83"/>
      <c r="C469" s="195"/>
      <c r="D469" s="278"/>
    </row>
    <row r="470" spans="1:4">
      <c r="A470" s="192"/>
      <c r="B470" s="83"/>
      <c r="C470" s="195"/>
      <c r="D470" s="278"/>
    </row>
    <row r="471" spans="1:4">
      <c r="A471" s="192"/>
      <c r="B471" s="353"/>
      <c r="C471" s="353"/>
      <c r="D471" s="278"/>
    </row>
    <row r="472" spans="1:4">
      <c r="A472" s="192"/>
      <c r="B472" s="202"/>
      <c r="C472" s="202"/>
      <c r="D472" s="278"/>
    </row>
    <row r="473" spans="1:4">
      <c r="A473" s="192"/>
      <c r="B473" s="353"/>
      <c r="C473" s="353"/>
      <c r="D473" s="278"/>
    </row>
    <row r="474" spans="1:4">
      <c r="A474" s="192"/>
      <c r="B474" s="353"/>
      <c r="C474" s="353"/>
      <c r="D474" s="278"/>
    </row>
    <row r="475" spans="1:4">
      <c r="A475" s="192"/>
      <c r="B475" s="202"/>
      <c r="C475" s="202"/>
      <c r="D475" s="278"/>
    </row>
    <row r="476" spans="1:4">
      <c r="A476" s="192"/>
      <c r="B476" s="364"/>
      <c r="C476" s="364"/>
      <c r="D476" s="278"/>
    </row>
    <row r="477" spans="1:4">
      <c r="A477" s="192"/>
      <c r="B477" s="362"/>
      <c r="C477" s="362"/>
      <c r="D477" s="278"/>
    </row>
    <row r="478" spans="1:4">
      <c r="A478" s="192"/>
      <c r="B478" s="362"/>
      <c r="C478" s="362"/>
      <c r="D478" s="278"/>
    </row>
    <row r="479" spans="1:4">
      <c r="A479" s="192"/>
      <c r="B479" s="362"/>
      <c r="C479" s="362"/>
      <c r="D479" s="278"/>
    </row>
    <row r="480" spans="1:4">
      <c r="A480" s="192"/>
      <c r="B480" s="362"/>
      <c r="C480" s="362"/>
      <c r="D480" s="278"/>
    </row>
    <row r="481" spans="1:4">
      <c r="A481" s="192"/>
      <c r="B481" s="362"/>
      <c r="C481" s="362"/>
      <c r="D481" s="278"/>
    </row>
    <row r="482" spans="1:4">
      <c r="A482" s="192"/>
      <c r="B482" s="3"/>
      <c r="C482" s="3"/>
      <c r="D482" s="278"/>
    </row>
    <row r="483" spans="1:4">
      <c r="A483" s="192"/>
      <c r="B483" s="3"/>
      <c r="C483" s="3"/>
      <c r="D483" s="278"/>
    </row>
    <row r="484" spans="1:4">
      <c r="A484" s="192"/>
      <c r="B484" s="3"/>
      <c r="C484" s="3"/>
      <c r="D484" s="278"/>
    </row>
    <row r="485" spans="1:4">
      <c r="A485" s="192"/>
      <c r="B485" s="362"/>
      <c r="C485" s="362"/>
      <c r="D485" s="278"/>
    </row>
    <row r="486" spans="1:4">
      <c r="A486" s="192"/>
      <c r="B486" s="255"/>
      <c r="C486" s="255"/>
      <c r="D486" s="278"/>
    </row>
    <row r="487" spans="1:4">
      <c r="A487" s="192"/>
      <c r="B487" s="255"/>
      <c r="C487" s="255"/>
      <c r="D487" s="278"/>
    </row>
    <row r="488" spans="1:4">
      <c r="A488" s="192"/>
      <c r="B488" s="83"/>
      <c r="C488" s="255"/>
      <c r="D488" s="278"/>
    </row>
    <row r="489" spans="1:4">
      <c r="A489" s="192"/>
      <c r="B489" s="83"/>
      <c r="C489" s="255"/>
      <c r="D489" s="278"/>
    </row>
    <row r="490" spans="1:4">
      <c r="A490" s="192"/>
      <c r="B490" s="3"/>
      <c r="C490" s="3"/>
      <c r="D490" s="278"/>
    </row>
    <row r="491" spans="1:4">
      <c r="A491" s="192"/>
      <c r="B491" s="207"/>
      <c r="C491" s="207"/>
      <c r="D491" s="278"/>
    </row>
    <row r="492" spans="1:4">
      <c r="A492" s="192"/>
      <c r="B492" s="207"/>
      <c r="C492" s="207"/>
      <c r="D492" s="278"/>
    </row>
    <row r="493" spans="1:4">
      <c r="A493" s="192"/>
      <c r="B493" s="255"/>
      <c r="C493" s="255"/>
      <c r="D493" s="278"/>
    </row>
    <row r="494" spans="1:4">
      <c r="A494" s="192"/>
      <c r="B494" s="255"/>
      <c r="C494" s="255"/>
      <c r="D494" s="278"/>
    </row>
    <row r="495" spans="1:4">
      <c r="A495" s="192"/>
      <c r="B495" s="255"/>
      <c r="C495" s="255"/>
      <c r="D495" s="278"/>
    </row>
    <row r="496" spans="1:4">
      <c r="A496" s="192"/>
      <c r="B496" s="83"/>
      <c r="C496" s="195"/>
      <c r="D496" s="278"/>
    </row>
    <row r="497" spans="1:4">
      <c r="A497" s="192"/>
      <c r="B497" s="83"/>
      <c r="C497" s="195"/>
      <c r="D497" s="278"/>
    </row>
    <row r="498" spans="1:4">
      <c r="A498" s="192"/>
      <c r="B498" s="83"/>
      <c r="C498" s="195"/>
      <c r="D498" s="278"/>
    </row>
    <row r="499" spans="1:4">
      <c r="A499" s="21"/>
      <c r="B499" s="3"/>
      <c r="C499" s="3"/>
      <c r="D499" s="278"/>
    </row>
    <row r="500" spans="1:4">
      <c r="A500" s="21"/>
      <c r="B500" s="3"/>
      <c r="C500" s="3"/>
      <c r="D500" s="278"/>
    </row>
    <row r="501" spans="1:4">
      <c r="A501" s="21"/>
      <c r="B501" s="3"/>
      <c r="C501" s="3"/>
    </row>
    <row r="502" spans="1:4">
      <c r="A502" s="21"/>
      <c r="B502" s="3"/>
      <c r="C502" s="3"/>
    </row>
    <row r="503" spans="1:4">
      <c r="A503" s="21"/>
      <c r="B503" s="3"/>
      <c r="C503" s="3"/>
    </row>
    <row r="504" spans="1:4">
      <c r="A504" s="21"/>
      <c r="B504" s="3"/>
      <c r="C504" s="3"/>
    </row>
    <row r="505" spans="1:4">
      <c r="A505" s="21"/>
      <c r="B505" s="3"/>
      <c r="C505" s="3"/>
    </row>
    <row r="506" spans="1:4">
      <c r="A506" s="21"/>
      <c r="B506" s="3"/>
      <c r="C506" s="3"/>
    </row>
    <row r="507" spans="1:4">
      <c r="A507" s="21"/>
      <c r="B507" s="3"/>
      <c r="C507" s="3"/>
    </row>
    <row r="508" spans="1:4">
      <c r="A508" s="21"/>
      <c r="B508" s="3"/>
      <c r="C508" s="3"/>
    </row>
    <row r="509" spans="1:4">
      <c r="A509" s="21"/>
      <c r="B509" s="3"/>
      <c r="C509" s="3"/>
    </row>
    <row r="510" spans="1:4">
      <c r="A510" s="21"/>
      <c r="B510" s="3"/>
      <c r="C510" s="3"/>
    </row>
  </sheetData>
  <mergeCells count="17">
    <mergeCell ref="B478:C478"/>
    <mergeCell ref="B479:C479"/>
    <mergeCell ref="B480:C480"/>
    <mergeCell ref="B481:C481"/>
    <mergeCell ref="B485:C485"/>
    <mergeCell ref="B476:C476"/>
    <mergeCell ref="B477:C477"/>
    <mergeCell ref="B367:C367"/>
    <mergeCell ref="B358:C358"/>
    <mergeCell ref="B338:C338"/>
    <mergeCell ref="B347:C347"/>
    <mergeCell ref="B318:C318"/>
    <mergeCell ref="B328:C328"/>
    <mergeCell ref="B309:C309"/>
    <mergeCell ref="B1:C1"/>
    <mergeCell ref="B2:C2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enero</vt:lpstr>
      <vt:lpstr>febrero</vt:lpstr>
      <vt:lpstr>MARZO</vt:lpstr>
      <vt:lpstr>abril</vt:lpstr>
      <vt:lpstr>mayo</vt:lpstr>
      <vt:lpstr>junio</vt:lpstr>
      <vt:lpstr>agosto</vt:lpstr>
      <vt:lpstr>septiembre</vt:lpstr>
      <vt:lpstr>octubre</vt:lpstr>
      <vt:lpstr>noviembre</vt:lpstr>
      <vt:lpstr>diciembre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cliente</cp:lastModifiedBy>
  <dcterms:created xsi:type="dcterms:W3CDTF">2014-03-11T21:17:26Z</dcterms:created>
  <dcterms:modified xsi:type="dcterms:W3CDTF">2015-01-15T13:22:53Z</dcterms:modified>
</cp:coreProperties>
</file>